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sedisoft\prefeitura\layout\2020\09set\relatorio-TCEMG-transparencia-covid\"/>
    </mc:Choice>
  </mc:AlternateContent>
  <bookViews>
    <workbookView xWindow="0" yWindow="0" windowWidth="28770" windowHeight="8055"/>
  </bookViews>
  <sheets>
    <sheet name="Monitoramento Covid-19" sheetId="7" r:id="rId1"/>
    <sheet name="Casos Confirmados" sheetId="1" r:id="rId2"/>
    <sheet name="Idade" sheetId="4" r:id="rId3"/>
    <sheet name="Sexo" sheetId="5" r:id="rId4"/>
    <sheet name="Raça" sheetId="6" r:id="rId5"/>
    <sheet name="Localização" sheetId="2" r:id="rId6"/>
  </sheets>
  <definedNames>
    <definedName name="_xlnm._FilterDatabase" localSheetId="2" hidden="1">Idade!$A$1:$A$13</definedName>
    <definedName name="_xlnm._FilterDatabase" localSheetId="5" hidden="1">Localização!$A$1:$A$8</definedName>
    <definedName name="_xlnm._FilterDatabase" localSheetId="4" hidden="1">Raça!$A$1:$A$6</definedName>
    <definedName name="_xlnm._FilterDatabase" localSheetId="3" hidden="1">Sexo!$A$1:$A$4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8" i="7" l="1"/>
  <c r="T7" i="7"/>
  <c r="T6" i="7"/>
  <c r="T5" i="7"/>
  <c r="B34" i="7"/>
  <c r="B33" i="7"/>
  <c r="B22" i="7"/>
  <c r="B21" i="7"/>
  <c r="B11" i="7"/>
  <c r="B10" i="7"/>
  <c r="B9" i="7"/>
  <c r="E13" i="4"/>
  <c r="E12" i="4"/>
  <c r="E11" i="4"/>
  <c r="E10" i="4"/>
  <c r="E9" i="4"/>
  <c r="E8" i="4"/>
  <c r="E7" i="4"/>
  <c r="E6" i="4"/>
  <c r="E5" i="4"/>
  <c r="E4" i="4"/>
  <c r="E3" i="4"/>
  <c r="E2" i="4"/>
  <c r="D13" i="4"/>
  <c r="D12" i="4"/>
  <c r="D11" i="4"/>
  <c r="D10" i="4"/>
  <c r="D9" i="4"/>
  <c r="D8" i="4"/>
  <c r="D7" i="4"/>
  <c r="D6" i="4"/>
  <c r="D5" i="4"/>
  <c r="D4" i="4"/>
  <c r="D3" i="4"/>
  <c r="D2" i="4"/>
  <c r="C3" i="4" l="1"/>
  <c r="B2" i="4"/>
  <c r="B6" i="4"/>
  <c r="C2" i="4"/>
  <c r="C10" i="4"/>
  <c r="C6" i="4"/>
  <c r="B13" i="4"/>
  <c r="B9" i="4"/>
  <c r="B5" i="4"/>
  <c r="C13" i="4"/>
  <c r="C9" i="4"/>
  <c r="C5" i="4"/>
  <c r="B10" i="4"/>
  <c r="B12" i="4"/>
  <c r="B8" i="4"/>
  <c r="B4" i="4"/>
  <c r="C12" i="4"/>
  <c r="C8" i="4"/>
  <c r="C4" i="4"/>
  <c r="B11" i="4"/>
  <c r="B7" i="4"/>
  <c r="B3" i="4"/>
  <c r="C11" i="4"/>
  <c r="C7" i="4"/>
</calcChain>
</file>

<file path=xl/sharedStrings.xml><?xml version="1.0" encoding="utf-8"?>
<sst xmlns="http://schemas.openxmlformats.org/spreadsheetml/2006/main" count="270" uniqueCount="70">
  <si>
    <t>Ouro Verde</t>
  </si>
  <si>
    <t>Centro</t>
  </si>
  <si>
    <t>São Vicente</t>
  </si>
  <si>
    <t>Nova Areado</t>
  </si>
  <si>
    <t>Cruzes</t>
  </si>
  <si>
    <t>BAIRRO</t>
  </si>
  <si>
    <t>https://goo.gl/maps/JbCMTaSg5RVyx9zK9</t>
  </si>
  <si>
    <t>https://www.bing.com/maps?osid=3387a48c-7de5-4879-9cc9-5d86264b74cc&amp;cp=-21.363113~-46.157336&amp;lvl=16&amp;v=2&amp;sV=2&amp;form=S00027</t>
  </si>
  <si>
    <t>DATA</t>
  </si>
  <si>
    <t>SEXO</t>
  </si>
  <si>
    <t>RAÇA</t>
  </si>
  <si>
    <t>LOCALIZAÇÃO</t>
  </si>
  <si>
    <t>RISCO</t>
  </si>
  <si>
    <t>FAIXA ETÁRIA</t>
  </si>
  <si>
    <t>80 a 89 anos</t>
  </si>
  <si>
    <t>60 a 69 anos</t>
  </si>
  <si>
    <t>90 anos ou mais</t>
  </si>
  <si>
    <t>50 a 59 anos</t>
  </si>
  <si>
    <t>40 a 49 anos</t>
  </si>
  <si>
    <t>30 a 39 anos</t>
  </si>
  <si>
    <t>20 a 29 anos</t>
  </si>
  <si>
    <t>10 a 19 anos</t>
  </si>
  <si>
    <t>1 a 9 anos</t>
  </si>
  <si>
    <t>Menos de 1 ano</t>
  </si>
  <si>
    <t>Não informada</t>
  </si>
  <si>
    <t>Masculino</t>
  </si>
  <si>
    <t>Feminino</t>
  </si>
  <si>
    <t>Não informado</t>
  </si>
  <si>
    <t>HOSPITALIZAÇÃO</t>
  </si>
  <si>
    <t>CASO</t>
  </si>
  <si>
    <t>NÚMERO</t>
  </si>
  <si>
    <t>Branca</t>
  </si>
  <si>
    <t>Parda</t>
  </si>
  <si>
    <t>Amarela</t>
  </si>
  <si>
    <t>Preta</t>
  </si>
  <si>
    <t>Indígena</t>
  </si>
  <si>
    <t>Não Informada</t>
  </si>
  <si>
    <t>Sim</t>
  </si>
  <si>
    <t>Isolamento</t>
  </si>
  <si>
    <t>Recuperado</t>
  </si>
  <si>
    <t>70 a 79 anos</t>
  </si>
  <si>
    <t>Não</t>
  </si>
  <si>
    <t>Internação</t>
  </si>
  <si>
    <t>Óbito</t>
  </si>
  <si>
    <t>Em Andamento:</t>
  </si>
  <si>
    <t>Recuperados:</t>
  </si>
  <si>
    <t>Óbitos:</t>
  </si>
  <si>
    <t>Casos Confirmados:</t>
  </si>
  <si>
    <t>Apresenta Fator de Risco</t>
  </si>
  <si>
    <t>Sim:</t>
  </si>
  <si>
    <t>Não:</t>
  </si>
  <si>
    <t>Não Informado:</t>
  </si>
  <si>
    <t>Tipo de Tratamento</t>
  </si>
  <si>
    <t>Isolamento:</t>
  </si>
  <si>
    <t>Internação:</t>
  </si>
  <si>
    <t>Distribuição por Sexo</t>
  </si>
  <si>
    <t>Feminino:</t>
  </si>
  <si>
    <t>Masculino:</t>
  </si>
  <si>
    <t>FEMININO</t>
  </si>
  <si>
    <t>MASCULINO</t>
  </si>
  <si>
    <t>Rosário</t>
  </si>
  <si>
    <t>https://goo.gl/maps/RCxUYRbW5YJHFkby8</t>
  </si>
  <si>
    <t>FEMININO Q</t>
  </si>
  <si>
    <t>MASCULINO Q</t>
  </si>
  <si>
    <t>Distribuição Etária dos Casos</t>
  </si>
  <si>
    <t>Monitoramento de Casos Confirmados - Covid-19</t>
  </si>
  <si>
    <t>PREFEITURA MUNICIPAL DE AREADO - MG</t>
  </si>
  <si>
    <t>Em andamento</t>
  </si>
  <si>
    <r>
      <t xml:space="preserve">Para confirmação dos resultados foram realizados </t>
    </r>
    <r>
      <rPr>
        <b/>
        <sz val="11"/>
        <color theme="1"/>
        <rFont val="Calibri"/>
        <family val="2"/>
        <scheme val="minor"/>
      </rPr>
      <t>623</t>
    </r>
    <r>
      <rPr>
        <sz val="11"/>
        <color theme="1"/>
        <rFont val="Calibri"/>
        <family val="2"/>
        <scheme val="minor"/>
      </rPr>
      <t xml:space="preserve"> testes, sendo que ainda há </t>
    </r>
    <r>
      <rPr>
        <b/>
        <sz val="11"/>
        <color theme="1"/>
        <rFont val="Calibri"/>
        <family val="2"/>
        <scheme val="minor"/>
      </rPr>
      <t>34</t>
    </r>
    <r>
      <rPr>
        <sz val="11"/>
        <color theme="1"/>
        <rFont val="Calibri"/>
        <family val="2"/>
        <scheme val="minor"/>
      </rPr>
      <t xml:space="preserve"> disponíveis</t>
    </r>
  </si>
  <si>
    <r>
      <t xml:space="preserve">Informações atualizadas no dia </t>
    </r>
    <r>
      <rPr>
        <b/>
        <sz val="11"/>
        <color theme="1"/>
        <rFont val="Calibri"/>
        <family val="2"/>
        <scheme val="minor"/>
      </rPr>
      <t>27/12/2020</t>
    </r>
    <r>
      <rPr>
        <sz val="11"/>
        <color theme="1"/>
        <rFont val="Calibri"/>
        <family val="2"/>
        <scheme val="minor"/>
      </rPr>
      <t xml:space="preserve">, às </t>
    </r>
    <r>
      <rPr>
        <b/>
        <sz val="11"/>
        <color theme="1"/>
        <rFont val="Calibri"/>
        <family val="2"/>
        <scheme val="minor"/>
      </rPr>
      <t>23:05h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</si>
</sst>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3">
    <xf numFmtId="0" fontId="0" fillId="0" borderId="0" xfId="0"/>
    <xf numFmtId="0" fontId="2" fillId="0" borderId="0" xfId="0" applyFont="1"/>
    <xf numFmtId="14" fontId="0" fillId="0" borderId="0" xfId="0" applyNumberFormat="1"/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/>
    <xf numFmtId="0" fontId="4" fillId="0" borderId="0" xfId="0" applyFont="1" applyAlignment="1">
      <alignment horizontal="left"/>
    </xf>
    <xf numFmtId="0" fontId="5" fillId="0" borderId="0" xfId="2"/>
    <xf numFmtId="9" fontId="0" fillId="0" borderId="0" xfId="1" applyFont="1"/>
    <xf numFmtId="0" fontId="4" fillId="0" borderId="0" xfId="0" applyFont="1"/>
    <xf numFmtId="0" fontId="6" fillId="0" borderId="0" xfId="0" applyFont="1"/>
    <xf numFmtId="0" fontId="7" fillId="0" borderId="0" xfId="0" applyFont="1"/>
    <xf numFmtId="0" fontId="0" fillId="0" borderId="0" xfId="0" applyAlignment="1">
      <alignment horizontal="center"/>
    </xf>
  </cellXfs>
  <cellStyles count="3">
    <cellStyle name="Hiperlink" xfId="2" builtinId="8"/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gradFill>
                <a:gsLst>
                  <a:gs pos="100000">
                    <a:schemeClr val="accent1">
                      <a:lumMod val="60000"/>
                      <a:lumOff val="40000"/>
                    </a:schemeClr>
                  </a:gs>
                  <a:gs pos="0">
                    <a:schemeClr val="accent1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5E54-4DF8-AA41-18C328F15ABA}"/>
              </c:ext>
            </c:extLst>
          </c:dPt>
          <c:dPt>
            <c:idx val="1"/>
            <c:bubble3D val="0"/>
            <c:spPr>
              <a:gradFill>
                <a:gsLst>
                  <a:gs pos="100000">
                    <a:schemeClr val="accent2">
                      <a:lumMod val="60000"/>
                      <a:lumOff val="40000"/>
                    </a:schemeClr>
                  </a:gs>
                  <a:gs pos="0">
                    <a:schemeClr val="accent2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5E54-4DF8-AA41-18C328F15ABA}"/>
              </c:ext>
            </c:extLst>
          </c:dPt>
          <c:dPt>
            <c:idx val="2"/>
            <c:bubble3D val="0"/>
            <c:spPr>
              <a:gradFill>
                <a:gsLst>
                  <a:gs pos="100000">
                    <a:schemeClr val="accent3">
                      <a:lumMod val="60000"/>
                      <a:lumOff val="40000"/>
                    </a:schemeClr>
                  </a:gs>
                  <a:gs pos="0">
                    <a:schemeClr val="accent3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5E54-4DF8-AA41-18C328F15AB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'Monitoramento Covid-19'!$A$9:$A$11</c:f>
              <c:strCache>
                <c:ptCount val="3"/>
                <c:pt idx="0">
                  <c:v>Sim:</c:v>
                </c:pt>
                <c:pt idx="1">
                  <c:v>Não:</c:v>
                </c:pt>
                <c:pt idx="2">
                  <c:v>Não Informado:</c:v>
                </c:pt>
              </c:strCache>
            </c:strRef>
          </c:cat>
          <c:val>
            <c:numRef>
              <c:f>'Monitoramento Covid-19'!$B$9:$B$11</c:f>
              <c:numCache>
                <c:formatCode>General</c:formatCode>
                <c:ptCount val="3"/>
                <c:pt idx="0">
                  <c:v>14</c:v>
                </c:pt>
                <c:pt idx="1">
                  <c:v>15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A7-4C4F-8077-CC417804A550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70"/>
      </c:doughnut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alpha val="5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pattFill prst="dkDnDiag">
      <a:fgClr>
        <a:schemeClr val="lt1"/>
      </a:fgClr>
      <a:bgClr>
        <a:schemeClr val="dk1">
          <a:lumMod val="10000"/>
          <a:lumOff val="90000"/>
        </a:schemeClr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gradFill>
                <a:gsLst>
                  <a:gs pos="100000">
                    <a:schemeClr val="accent1">
                      <a:lumMod val="60000"/>
                      <a:lumOff val="40000"/>
                    </a:schemeClr>
                  </a:gs>
                  <a:gs pos="0">
                    <a:schemeClr val="accent1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D5C-4D82-A9EB-1C81CF60E1EE}"/>
              </c:ext>
            </c:extLst>
          </c:dPt>
          <c:dPt>
            <c:idx val="1"/>
            <c:bubble3D val="0"/>
            <c:spPr>
              <a:gradFill>
                <a:gsLst>
                  <a:gs pos="100000">
                    <a:schemeClr val="accent2">
                      <a:lumMod val="60000"/>
                      <a:lumOff val="40000"/>
                    </a:schemeClr>
                  </a:gs>
                  <a:gs pos="0">
                    <a:schemeClr val="accent2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D5C-4D82-A9EB-1C81CF60E1E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'Monitoramento Covid-19'!$A$21:$A$22</c:f>
              <c:strCache>
                <c:ptCount val="2"/>
                <c:pt idx="0">
                  <c:v>Feminino:</c:v>
                </c:pt>
                <c:pt idx="1">
                  <c:v>Masculino:</c:v>
                </c:pt>
              </c:strCache>
            </c:strRef>
          </c:cat>
          <c:val>
            <c:numRef>
              <c:f>'Monitoramento Covid-19'!$B$21:$B$22</c:f>
              <c:numCache>
                <c:formatCode>General</c:formatCode>
                <c:ptCount val="2"/>
                <c:pt idx="0">
                  <c:v>13</c:v>
                </c:pt>
                <c:pt idx="1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DC-421E-9029-62AD99FC678A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70"/>
      </c:doughnut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alpha val="5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pattFill prst="dkDnDiag">
      <a:fgClr>
        <a:schemeClr val="lt1"/>
      </a:fgClr>
      <a:bgClr>
        <a:schemeClr val="dk1">
          <a:lumMod val="10000"/>
          <a:lumOff val="90000"/>
        </a:schemeClr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gradFill>
                <a:gsLst>
                  <a:gs pos="100000">
                    <a:schemeClr val="accent1">
                      <a:lumMod val="60000"/>
                      <a:lumOff val="40000"/>
                    </a:schemeClr>
                  </a:gs>
                  <a:gs pos="0">
                    <a:schemeClr val="accent1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710-4D28-ACC6-B7F536E1E00F}"/>
              </c:ext>
            </c:extLst>
          </c:dPt>
          <c:dPt>
            <c:idx val="1"/>
            <c:bubble3D val="0"/>
            <c:spPr>
              <a:gradFill>
                <a:gsLst>
                  <a:gs pos="100000">
                    <a:schemeClr val="accent2">
                      <a:lumMod val="60000"/>
                      <a:lumOff val="40000"/>
                    </a:schemeClr>
                  </a:gs>
                  <a:gs pos="0">
                    <a:schemeClr val="accent2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710-4D28-ACC6-B7F536E1E00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'Monitoramento Covid-19'!$A$33:$A$34</c:f>
              <c:strCache>
                <c:ptCount val="2"/>
                <c:pt idx="0">
                  <c:v>Isolamento:</c:v>
                </c:pt>
                <c:pt idx="1">
                  <c:v>Internação:</c:v>
                </c:pt>
              </c:strCache>
            </c:strRef>
          </c:cat>
          <c:val>
            <c:numRef>
              <c:f>'Monitoramento Covid-19'!$B$33:$B$34</c:f>
              <c:numCache>
                <c:formatCode>General</c:formatCode>
                <c:ptCount val="2"/>
                <c:pt idx="0">
                  <c:v>21</c:v>
                </c:pt>
                <c:pt idx="1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DB-4764-9F18-9914B5804122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70"/>
      </c:doughnut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alpha val="5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pattFill prst="dkDnDiag">
      <a:fgClr>
        <a:schemeClr val="lt1"/>
      </a:fgClr>
      <a:bgClr>
        <a:schemeClr val="dk1">
          <a:lumMod val="10000"/>
          <a:lumOff val="90000"/>
        </a:schemeClr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Idade!$B$1</c:f>
              <c:strCache>
                <c:ptCount val="1"/>
                <c:pt idx="0">
                  <c:v>FEMININO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.00%;0.00%;&quot;&quot;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Idade!$A$2:$A$13</c:f>
              <c:strCache>
                <c:ptCount val="12"/>
                <c:pt idx="0">
                  <c:v>90 anos ou mais</c:v>
                </c:pt>
                <c:pt idx="1">
                  <c:v>80 a 89 anos</c:v>
                </c:pt>
                <c:pt idx="2">
                  <c:v>70 a 79 anos</c:v>
                </c:pt>
                <c:pt idx="3">
                  <c:v>60 a 69 anos</c:v>
                </c:pt>
                <c:pt idx="4">
                  <c:v>50 a 59 anos</c:v>
                </c:pt>
                <c:pt idx="5">
                  <c:v>40 a 49 anos</c:v>
                </c:pt>
                <c:pt idx="6">
                  <c:v>30 a 39 anos</c:v>
                </c:pt>
                <c:pt idx="7">
                  <c:v>20 a 29 anos</c:v>
                </c:pt>
                <c:pt idx="8">
                  <c:v>10 a 19 anos</c:v>
                </c:pt>
                <c:pt idx="9">
                  <c:v>1 a 9 anos</c:v>
                </c:pt>
                <c:pt idx="10">
                  <c:v>Menos de 1 ano</c:v>
                </c:pt>
                <c:pt idx="11">
                  <c:v>Não informada</c:v>
                </c:pt>
              </c:strCache>
            </c:strRef>
          </c:cat>
          <c:val>
            <c:numRef>
              <c:f>Idade!$B$2:$B$13</c:f>
              <c:numCache>
                <c:formatCode>0%</c:formatCode>
                <c:ptCount val="12"/>
                <c:pt idx="0">
                  <c:v>0</c:v>
                </c:pt>
                <c:pt idx="1">
                  <c:v>-3.4482758620689655E-2</c:v>
                </c:pt>
                <c:pt idx="2">
                  <c:v>-3.4482758620689655E-2</c:v>
                </c:pt>
                <c:pt idx="3">
                  <c:v>-0.10344827586206896</c:v>
                </c:pt>
                <c:pt idx="4">
                  <c:v>-6.8965517241379309E-2</c:v>
                </c:pt>
                <c:pt idx="5">
                  <c:v>0</c:v>
                </c:pt>
                <c:pt idx="6">
                  <c:v>-0.13793103448275862</c:v>
                </c:pt>
                <c:pt idx="7">
                  <c:v>0</c:v>
                </c:pt>
                <c:pt idx="8">
                  <c:v>-3.4482758620689655E-2</c:v>
                </c:pt>
                <c:pt idx="9">
                  <c:v>0</c:v>
                </c:pt>
                <c:pt idx="10">
                  <c:v>0</c:v>
                </c:pt>
                <c:pt idx="11">
                  <c:v>-3.4482758620689655E-2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BE-4B28-AADF-230CF720074E}"/>
            </c:ext>
          </c:extLst>
        </c:ser>
        <c:ser>
          <c:idx val="1"/>
          <c:order val="1"/>
          <c:tx>
            <c:strRef>
              <c:f>Idade!$C$1</c:f>
              <c:strCache>
                <c:ptCount val="1"/>
                <c:pt idx="0">
                  <c:v>MASCULINO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[=0]&quot;&quot;;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Idade!$A$2:$A$13</c:f>
              <c:strCache>
                <c:ptCount val="12"/>
                <c:pt idx="0">
                  <c:v>90 anos ou mais</c:v>
                </c:pt>
                <c:pt idx="1">
                  <c:v>80 a 89 anos</c:v>
                </c:pt>
                <c:pt idx="2">
                  <c:v>70 a 79 anos</c:v>
                </c:pt>
                <c:pt idx="3">
                  <c:v>60 a 69 anos</c:v>
                </c:pt>
                <c:pt idx="4">
                  <c:v>50 a 59 anos</c:v>
                </c:pt>
                <c:pt idx="5">
                  <c:v>40 a 49 anos</c:v>
                </c:pt>
                <c:pt idx="6">
                  <c:v>30 a 39 anos</c:v>
                </c:pt>
                <c:pt idx="7">
                  <c:v>20 a 29 anos</c:v>
                </c:pt>
                <c:pt idx="8">
                  <c:v>10 a 19 anos</c:v>
                </c:pt>
                <c:pt idx="9">
                  <c:v>1 a 9 anos</c:v>
                </c:pt>
                <c:pt idx="10">
                  <c:v>Menos de 1 ano</c:v>
                </c:pt>
                <c:pt idx="11">
                  <c:v>Não informada</c:v>
                </c:pt>
              </c:strCache>
            </c:strRef>
          </c:cat>
          <c:val>
            <c:numRef>
              <c:f>Idade!$C$2:$C$13</c:f>
              <c:numCache>
                <c:formatCode>0%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0.10344827586206896</c:v>
                </c:pt>
                <c:pt idx="3">
                  <c:v>6.8965517241379309E-2</c:v>
                </c:pt>
                <c:pt idx="4">
                  <c:v>0.13793103448275862</c:v>
                </c:pt>
                <c:pt idx="5">
                  <c:v>0.13793103448275862</c:v>
                </c:pt>
                <c:pt idx="6">
                  <c:v>3.4482758620689655E-2</c:v>
                </c:pt>
                <c:pt idx="7">
                  <c:v>6.8965517241379309E-2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EBE-4B28-AADF-230CF720074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"/>
        <c:overlap val="100"/>
        <c:axId val="1380752640"/>
        <c:axId val="1380752224"/>
      </c:barChart>
      <c:catAx>
        <c:axId val="1380752640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380752224"/>
        <c:crossesAt val="0"/>
        <c:auto val="1"/>
        <c:lblAlgn val="ctr"/>
        <c:lblOffset val="100"/>
        <c:noMultiLvlLbl val="0"/>
      </c:catAx>
      <c:valAx>
        <c:axId val="1380752224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one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380752640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6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/>
        </a:fgClr>
        <a:bgClr>
          <a:schemeClr val="dk1">
            <a:lumMod val="10000"/>
            <a:lumOff val="90000"/>
          </a:schemeClr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508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50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56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/>
        </a:fgClr>
        <a:bgClr>
          <a:schemeClr val="dk1">
            <a:lumMod val="10000"/>
            <a:lumOff val="90000"/>
          </a:schemeClr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508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50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56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/>
        </a:fgClr>
        <a:bgClr>
          <a:schemeClr val="dk1">
            <a:lumMod val="10000"/>
            <a:lumOff val="90000"/>
          </a:schemeClr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508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50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303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1.png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9524</xdr:colOff>
      <xdr:row>7</xdr:row>
      <xdr:rowOff>9524</xdr:rowOff>
    </xdr:from>
    <xdr:to>
      <xdr:col>8</xdr:col>
      <xdr:colOff>609599</xdr:colOff>
      <xdr:row>17</xdr:row>
      <xdr:rowOff>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9525</xdr:colOff>
      <xdr:row>18</xdr:row>
      <xdr:rowOff>180975</xdr:rowOff>
    </xdr:from>
    <xdr:to>
      <xdr:col>9</xdr:col>
      <xdr:colOff>0</xdr:colOff>
      <xdr:row>28</xdr:row>
      <xdr:rowOff>180975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600075</xdr:colOff>
      <xdr:row>30</xdr:row>
      <xdr:rowOff>180975</xdr:rowOff>
    </xdr:from>
    <xdr:to>
      <xdr:col>9</xdr:col>
      <xdr:colOff>0</xdr:colOff>
      <xdr:row>41</xdr:row>
      <xdr:rowOff>9525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0</xdr:colOff>
      <xdr:row>9</xdr:row>
      <xdr:rowOff>0</xdr:rowOff>
    </xdr:from>
    <xdr:to>
      <xdr:col>20</xdr:col>
      <xdr:colOff>0</xdr:colOff>
      <xdr:row>41</xdr:row>
      <xdr:rowOff>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0</xdr:col>
      <xdr:colOff>228600</xdr:colOff>
      <xdr:row>1</xdr:row>
      <xdr:rowOff>105558</xdr:rowOff>
    </xdr:from>
    <xdr:to>
      <xdr:col>1</xdr:col>
      <xdr:colOff>270557</xdr:colOff>
      <xdr:row>5</xdr:row>
      <xdr:rowOff>95250</xdr:rowOff>
    </xdr:to>
    <xdr:pic>
      <xdr:nvPicPr>
        <xdr:cNvPr id="8" name="Imagem 7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0" y="296058"/>
          <a:ext cx="1299257" cy="12946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bing.com/maps?osid=3387a48c-7de5-4879-9cc9-5d86264b74cc&amp;cp=-21.363113~-46.157336&amp;lvl=16&amp;v=2&amp;sV=2&amp;form=S00027" TargetMode="External"/><Relationship Id="rId2" Type="http://schemas.openxmlformats.org/officeDocument/2006/relationships/hyperlink" Target="https://goo.gl/maps/JbCMTaSg5RVyx9zK9" TargetMode="External"/><Relationship Id="rId1" Type="http://schemas.openxmlformats.org/officeDocument/2006/relationships/hyperlink" Target="https://goo.gl/maps/RCxUYRbW5YJHFkby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T44"/>
  <sheetViews>
    <sheetView tabSelected="1" workbookViewId="0">
      <selection activeCell="T5" sqref="T5"/>
    </sheetView>
  </sheetViews>
  <sheetFormatPr defaultRowHeight="15" x14ac:dyDescent="0.25"/>
  <cols>
    <col min="1" max="1" width="18.85546875" customWidth="1"/>
    <col min="2" max="2" width="6" customWidth="1"/>
    <col min="19" max="19" width="9.140625" customWidth="1"/>
    <col min="20" max="20" width="6.140625" customWidth="1"/>
  </cols>
  <sheetData>
    <row r="3" spans="1:20" ht="46.5" x14ac:dyDescent="0.7">
      <c r="C3" s="11" t="s">
        <v>65</v>
      </c>
    </row>
    <row r="4" spans="1:20" ht="26.25" x14ac:dyDescent="0.4">
      <c r="A4" s="4"/>
      <c r="B4" s="5"/>
      <c r="C4" s="10" t="s">
        <v>66</v>
      </c>
    </row>
    <row r="5" spans="1:20" x14ac:dyDescent="0.25">
      <c r="A5" s="4"/>
      <c r="B5" s="5"/>
      <c r="S5" s="3" t="s">
        <v>47</v>
      </c>
      <c r="T5">
        <f>COUNTA('Casos Confirmados'!I2:I30)</f>
        <v>29</v>
      </c>
    </row>
    <row r="6" spans="1:20" x14ac:dyDescent="0.25">
      <c r="A6" s="4"/>
      <c r="B6" s="5"/>
      <c r="S6" s="3" t="s">
        <v>44</v>
      </c>
      <c r="T6">
        <f>COUNTIF('Casos Confirmados'!I2:I30,"Em andamento")</f>
        <v>1</v>
      </c>
    </row>
    <row r="7" spans="1:20" x14ac:dyDescent="0.25">
      <c r="S7" s="3" t="s">
        <v>45</v>
      </c>
      <c r="T7">
        <f>COUNTIF('Casos Confirmados'!I2:I30,"Recuperado")</f>
        <v>25</v>
      </c>
    </row>
    <row r="8" spans="1:20" ht="18.75" x14ac:dyDescent="0.3">
      <c r="A8" s="6" t="s">
        <v>48</v>
      </c>
      <c r="K8" s="9" t="s">
        <v>64</v>
      </c>
      <c r="S8" s="4" t="s">
        <v>46</v>
      </c>
      <c r="T8" s="5">
        <f>COUNTIF('Casos Confirmados'!I2:I30,"Óbito")</f>
        <v>3</v>
      </c>
    </row>
    <row r="9" spans="1:20" x14ac:dyDescent="0.25">
      <c r="A9" s="3" t="s">
        <v>49</v>
      </c>
      <c r="B9">
        <f>COUNTIF('Casos Confirmados'!F2:F30,"Sim")</f>
        <v>14</v>
      </c>
    </row>
    <row r="10" spans="1:20" x14ac:dyDescent="0.25">
      <c r="A10" s="3" t="s">
        <v>50</v>
      </c>
      <c r="B10">
        <f>COUNTIF('Casos Confirmados'!F2:F30,"Não")</f>
        <v>15</v>
      </c>
    </row>
    <row r="11" spans="1:20" x14ac:dyDescent="0.25">
      <c r="A11" s="3" t="s">
        <v>51</v>
      </c>
      <c r="B11">
        <f>COUNTIF('Casos Confirmados'!F2:F30,"Não informado")</f>
        <v>0</v>
      </c>
    </row>
    <row r="12" spans="1:20" x14ac:dyDescent="0.25">
      <c r="A12" s="3"/>
    </row>
    <row r="13" spans="1:20" x14ac:dyDescent="0.25">
      <c r="A13" s="3"/>
    </row>
    <row r="14" spans="1:20" x14ac:dyDescent="0.25">
      <c r="A14" s="3"/>
    </row>
    <row r="15" spans="1:20" x14ac:dyDescent="0.25">
      <c r="A15" s="3"/>
    </row>
    <row r="16" spans="1:20" x14ac:dyDescent="0.25">
      <c r="A16" s="3"/>
    </row>
    <row r="17" spans="1:2" x14ac:dyDescent="0.25">
      <c r="A17" s="3"/>
    </row>
    <row r="18" spans="1:2" x14ac:dyDescent="0.25">
      <c r="A18" s="3"/>
    </row>
    <row r="20" spans="1:2" ht="18.75" x14ac:dyDescent="0.3">
      <c r="A20" s="6" t="s">
        <v>55</v>
      </c>
    </row>
    <row r="21" spans="1:2" x14ac:dyDescent="0.25">
      <c r="A21" s="3" t="s">
        <v>56</v>
      </c>
      <c r="B21">
        <f>COUNTIF('Casos Confirmados'!D2:D30,"Feminino")</f>
        <v>13</v>
      </c>
    </row>
    <row r="22" spans="1:2" x14ac:dyDescent="0.25">
      <c r="A22" s="3" t="s">
        <v>57</v>
      </c>
      <c r="B22">
        <f>COUNTIF('Casos Confirmados'!D2:D30,"Masculino")</f>
        <v>16</v>
      </c>
    </row>
    <row r="25" spans="1:2" x14ac:dyDescent="0.25">
      <c r="A25" s="3"/>
    </row>
    <row r="26" spans="1:2" x14ac:dyDescent="0.25">
      <c r="A26" s="3"/>
    </row>
    <row r="27" spans="1:2" x14ac:dyDescent="0.25">
      <c r="A27" s="3"/>
    </row>
    <row r="28" spans="1:2" x14ac:dyDescent="0.25">
      <c r="A28" s="3"/>
    </row>
    <row r="29" spans="1:2" x14ac:dyDescent="0.25">
      <c r="A29" s="3"/>
    </row>
    <row r="30" spans="1:2" x14ac:dyDescent="0.25">
      <c r="A30" s="3"/>
    </row>
    <row r="32" spans="1:2" ht="18.75" x14ac:dyDescent="0.3">
      <c r="A32" s="6" t="s">
        <v>52</v>
      </c>
    </row>
    <row r="33" spans="1:10" x14ac:dyDescent="0.25">
      <c r="A33" s="3" t="s">
        <v>53</v>
      </c>
      <c r="B33">
        <f>COUNTIF('Casos Confirmados'!H2:H30,"Isolamento")</f>
        <v>21</v>
      </c>
    </row>
    <row r="34" spans="1:10" x14ac:dyDescent="0.25">
      <c r="A34" s="3" t="s">
        <v>54</v>
      </c>
      <c r="B34">
        <f>COUNTIF('Casos Confirmados'!H2:H30,"Internação")</f>
        <v>8</v>
      </c>
    </row>
    <row r="43" spans="1:10" x14ac:dyDescent="0.25">
      <c r="J43" s="12" t="s">
        <v>68</v>
      </c>
    </row>
    <row r="44" spans="1:10" x14ac:dyDescent="0.25">
      <c r="J44" s="12" t="s">
        <v>69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workbookViewId="0">
      <selection activeCell="A31" sqref="A31"/>
    </sheetView>
  </sheetViews>
  <sheetFormatPr defaultRowHeight="15" x14ac:dyDescent="0.25"/>
  <cols>
    <col min="1" max="1" width="10.7109375" customWidth="1"/>
    <col min="2" max="2" width="11.42578125" customWidth="1"/>
    <col min="3" max="3" width="16.42578125" customWidth="1"/>
    <col min="4" max="4" width="13.5703125" customWidth="1"/>
    <col min="5" max="5" width="15.28515625" customWidth="1"/>
    <col min="6" max="6" width="15.5703125" customWidth="1"/>
    <col min="7" max="7" width="18.7109375" customWidth="1"/>
    <col min="8" max="8" width="17.28515625" customWidth="1"/>
    <col min="9" max="9" width="15.140625" customWidth="1"/>
  </cols>
  <sheetData>
    <row r="1" spans="1:9" s="1" customFormat="1" x14ac:dyDescent="0.25">
      <c r="A1" s="1" t="s">
        <v>30</v>
      </c>
      <c r="B1" s="1" t="s">
        <v>8</v>
      </c>
      <c r="C1" s="1" t="s">
        <v>13</v>
      </c>
      <c r="D1" s="1" t="s">
        <v>9</v>
      </c>
      <c r="E1" s="1" t="s">
        <v>10</v>
      </c>
      <c r="F1" s="1" t="s">
        <v>12</v>
      </c>
      <c r="G1" s="1" t="s">
        <v>11</v>
      </c>
      <c r="H1" s="1" t="s">
        <v>28</v>
      </c>
      <c r="I1" s="1" t="s">
        <v>29</v>
      </c>
    </row>
    <row r="2" spans="1:9" x14ac:dyDescent="0.25">
      <c r="A2">
        <v>1</v>
      </c>
      <c r="B2" s="2">
        <v>44034</v>
      </c>
      <c r="C2" t="s">
        <v>15</v>
      </c>
      <c r="D2" t="s">
        <v>26</v>
      </c>
      <c r="E2" t="s">
        <v>31</v>
      </c>
      <c r="F2" t="s">
        <v>37</v>
      </c>
      <c r="G2" t="s">
        <v>0</v>
      </c>
      <c r="H2" t="s">
        <v>42</v>
      </c>
      <c r="I2" t="s">
        <v>39</v>
      </c>
    </row>
    <row r="3" spans="1:9" x14ac:dyDescent="0.25">
      <c r="A3">
        <v>2</v>
      </c>
      <c r="B3" s="2">
        <v>44042</v>
      </c>
      <c r="C3" t="s">
        <v>40</v>
      </c>
      <c r="D3" t="s">
        <v>25</v>
      </c>
      <c r="E3" t="s">
        <v>33</v>
      </c>
      <c r="F3" t="s">
        <v>37</v>
      </c>
      <c r="G3" t="s">
        <v>0</v>
      </c>
      <c r="H3" t="s">
        <v>38</v>
      </c>
      <c r="I3" t="s">
        <v>39</v>
      </c>
    </row>
    <row r="4" spans="1:9" x14ac:dyDescent="0.25">
      <c r="A4">
        <v>3</v>
      </c>
      <c r="B4" s="2">
        <v>44056</v>
      </c>
      <c r="C4" t="s">
        <v>40</v>
      </c>
      <c r="D4" t="s">
        <v>25</v>
      </c>
      <c r="E4" t="s">
        <v>31</v>
      </c>
      <c r="F4" t="s">
        <v>37</v>
      </c>
      <c r="G4" t="s">
        <v>1</v>
      </c>
      <c r="H4" t="s">
        <v>38</v>
      </c>
      <c r="I4" t="s">
        <v>39</v>
      </c>
    </row>
    <row r="5" spans="1:9" x14ac:dyDescent="0.25">
      <c r="A5">
        <v>4</v>
      </c>
      <c r="B5" s="2">
        <v>44070</v>
      </c>
      <c r="C5" t="s">
        <v>17</v>
      </c>
      <c r="D5" t="s">
        <v>26</v>
      </c>
      <c r="E5" t="s">
        <v>31</v>
      </c>
      <c r="F5" t="s">
        <v>41</v>
      </c>
      <c r="G5" t="s">
        <v>2</v>
      </c>
      <c r="H5" t="s">
        <v>38</v>
      </c>
      <c r="I5" t="s">
        <v>39</v>
      </c>
    </row>
    <row r="6" spans="1:9" x14ac:dyDescent="0.25">
      <c r="A6">
        <v>5</v>
      </c>
      <c r="B6" s="2">
        <v>44073</v>
      </c>
      <c r="C6" t="s">
        <v>18</v>
      </c>
      <c r="D6" t="s">
        <v>25</v>
      </c>
      <c r="E6" t="s">
        <v>31</v>
      </c>
      <c r="F6" t="s">
        <v>37</v>
      </c>
      <c r="G6" t="s">
        <v>3</v>
      </c>
      <c r="H6" t="s">
        <v>42</v>
      </c>
      <c r="I6" t="s">
        <v>39</v>
      </c>
    </row>
    <row r="7" spans="1:9" x14ac:dyDescent="0.25">
      <c r="A7">
        <v>6</v>
      </c>
      <c r="B7" s="2">
        <v>44074</v>
      </c>
      <c r="C7" t="s">
        <v>15</v>
      </c>
      <c r="D7" t="s">
        <v>25</v>
      </c>
      <c r="E7" t="s">
        <v>31</v>
      </c>
      <c r="F7" t="s">
        <v>41</v>
      </c>
      <c r="G7" t="s">
        <v>2</v>
      </c>
      <c r="H7" t="s">
        <v>42</v>
      </c>
      <c r="I7" t="s">
        <v>39</v>
      </c>
    </row>
    <row r="8" spans="1:9" x14ac:dyDescent="0.25">
      <c r="A8">
        <v>7</v>
      </c>
      <c r="B8" s="2">
        <v>44085</v>
      </c>
      <c r="C8" t="s">
        <v>15</v>
      </c>
      <c r="D8" t="s">
        <v>26</v>
      </c>
      <c r="E8" t="s">
        <v>34</v>
      </c>
      <c r="F8" t="s">
        <v>37</v>
      </c>
      <c r="G8" t="s">
        <v>2</v>
      </c>
      <c r="H8" t="s">
        <v>42</v>
      </c>
      <c r="I8" t="s">
        <v>39</v>
      </c>
    </row>
    <row r="9" spans="1:9" x14ac:dyDescent="0.25">
      <c r="A9">
        <v>8</v>
      </c>
      <c r="B9" s="2">
        <v>44102</v>
      </c>
      <c r="C9" t="s">
        <v>15</v>
      </c>
      <c r="D9" t="s">
        <v>26</v>
      </c>
      <c r="E9" t="s">
        <v>31</v>
      </c>
      <c r="F9" t="s">
        <v>41</v>
      </c>
      <c r="G9" t="s">
        <v>0</v>
      </c>
      <c r="H9" t="s">
        <v>38</v>
      </c>
      <c r="I9" t="s">
        <v>39</v>
      </c>
    </row>
    <row r="10" spans="1:9" x14ac:dyDescent="0.25">
      <c r="A10">
        <v>9</v>
      </c>
      <c r="B10" s="2">
        <v>44105</v>
      </c>
      <c r="C10" t="s">
        <v>18</v>
      </c>
      <c r="D10" t="s">
        <v>25</v>
      </c>
      <c r="E10" t="s">
        <v>31</v>
      </c>
      <c r="F10" t="s">
        <v>37</v>
      </c>
      <c r="G10" t="s">
        <v>4</v>
      </c>
      <c r="H10" t="s">
        <v>42</v>
      </c>
      <c r="I10" t="s">
        <v>43</v>
      </c>
    </row>
    <row r="11" spans="1:9" x14ac:dyDescent="0.25">
      <c r="A11">
        <v>10</v>
      </c>
      <c r="B11" s="2">
        <v>44117</v>
      </c>
      <c r="C11" t="s">
        <v>40</v>
      </c>
      <c r="D11" t="s">
        <v>26</v>
      </c>
      <c r="E11" t="s">
        <v>31</v>
      </c>
      <c r="F11" t="s">
        <v>37</v>
      </c>
      <c r="G11" t="s">
        <v>60</v>
      </c>
      <c r="H11" t="s">
        <v>42</v>
      </c>
      <c r="I11" t="s">
        <v>43</v>
      </c>
    </row>
    <row r="12" spans="1:9" x14ac:dyDescent="0.25">
      <c r="A12">
        <v>11</v>
      </c>
      <c r="B12" s="2">
        <v>44119</v>
      </c>
      <c r="C12" t="s">
        <v>17</v>
      </c>
      <c r="D12" t="s">
        <v>25</v>
      </c>
      <c r="E12" t="s">
        <v>31</v>
      </c>
      <c r="F12" t="s">
        <v>41</v>
      </c>
      <c r="G12" t="s">
        <v>27</v>
      </c>
      <c r="H12" t="s">
        <v>38</v>
      </c>
      <c r="I12" t="s">
        <v>39</v>
      </c>
    </row>
    <row r="13" spans="1:9" x14ac:dyDescent="0.25">
      <c r="A13">
        <v>12</v>
      </c>
      <c r="B13" s="2">
        <v>44119</v>
      </c>
      <c r="C13" t="s">
        <v>17</v>
      </c>
      <c r="D13" t="s">
        <v>25</v>
      </c>
      <c r="E13" t="s">
        <v>32</v>
      </c>
      <c r="F13" t="s">
        <v>41</v>
      </c>
      <c r="G13" t="s">
        <v>60</v>
      </c>
      <c r="H13" t="s">
        <v>38</v>
      </c>
      <c r="I13" t="s">
        <v>39</v>
      </c>
    </row>
    <row r="14" spans="1:9" x14ac:dyDescent="0.25">
      <c r="A14">
        <v>13</v>
      </c>
      <c r="B14" s="2">
        <v>44121</v>
      </c>
      <c r="C14" t="s">
        <v>20</v>
      </c>
      <c r="D14" t="s">
        <v>25</v>
      </c>
      <c r="E14" t="s">
        <v>31</v>
      </c>
      <c r="F14" t="s">
        <v>41</v>
      </c>
      <c r="G14" t="s">
        <v>60</v>
      </c>
      <c r="H14" t="s">
        <v>38</v>
      </c>
      <c r="I14" t="s">
        <v>39</v>
      </c>
    </row>
    <row r="15" spans="1:9" x14ac:dyDescent="0.25">
      <c r="A15">
        <v>14</v>
      </c>
      <c r="B15" s="2">
        <v>44121</v>
      </c>
      <c r="C15" t="s">
        <v>24</v>
      </c>
      <c r="D15" t="s">
        <v>26</v>
      </c>
      <c r="E15" t="s">
        <v>31</v>
      </c>
      <c r="F15" t="s">
        <v>37</v>
      </c>
      <c r="G15" t="s">
        <v>27</v>
      </c>
      <c r="H15" t="s">
        <v>38</v>
      </c>
      <c r="I15" t="s">
        <v>39</v>
      </c>
    </row>
    <row r="16" spans="1:9" x14ac:dyDescent="0.25">
      <c r="A16">
        <v>15</v>
      </c>
      <c r="B16" s="2">
        <v>44121</v>
      </c>
      <c r="C16" t="s">
        <v>15</v>
      </c>
      <c r="D16" t="s">
        <v>25</v>
      </c>
      <c r="E16" t="s">
        <v>34</v>
      </c>
      <c r="F16" t="s">
        <v>37</v>
      </c>
      <c r="G16" t="s">
        <v>60</v>
      </c>
      <c r="H16" t="s">
        <v>42</v>
      </c>
      <c r="I16" t="s">
        <v>39</v>
      </c>
    </row>
    <row r="17" spans="1:9" x14ac:dyDescent="0.25">
      <c r="A17">
        <v>16</v>
      </c>
      <c r="B17" s="2">
        <v>44123</v>
      </c>
      <c r="C17" t="s">
        <v>14</v>
      </c>
      <c r="D17" t="s">
        <v>26</v>
      </c>
      <c r="E17" t="s">
        <v>31</v>
      </c>
      <c r="F17" t="s">
        <v>37</v>
      </c>
      <c r="G17" t="s">
        <v>1</v>
      </c>
      <c r="H17" t="s">
        <v>42</v>
      </c>
      <c r="I17" t="s">
        <v>43</v>
      </c>
    </row>
    <row r="18" spans="1:9" x14ac:dyDescent="0.25">
      <c r="A18">
        <v>17</v>
      </c>
      <c r="B18" s="2">
        <v>44124</v>
      </c>
      <c r="C18" t="s">
        <v>19</v>
      </c>
      <c r="D18" t="s">
        <v>26</v>
      </c>
      <c r="E18" t="s">
        <v>31</v>
      </c>
      <c r="F18" t="s">
        <v>41</v>
      </c>
      <c r="G18" t="s">
        <v>60</v>
      </c>
      <c r="H18" t="s">
        <v>38</v>
      </c>
      <c r="I18" t="s">
        <v>39</v>
      </c>
    </row>
    <row r="19" spans="1:9" x14ac:dyDescent="0.25">
      <c r="A19">
        <v>18</v>
      </c>
      <c r="B19" s="2">
        <v>44124</v>
      </c>
      <c r="C19" t="s">
        <v>19</v>
      </c>
      <c r="D19" t="s">
        <v>26</v>
      </c>
      <c r="E19" t="s">
        <v>31</v>
      </c>
      <c r="F19" t="s">
        <v>41</v>
      </c>
      <c r="G19" t="s">
        <v>1</v>
      </c>
      <c r="H19" t="s">
        <v>38</v>
      </c>
      <c r="I19" t="s">
        <v>39</v>
      </c>
    </row>
    <row r="20" spans="1:9" x14ac:dyDescent="0.25">
      <c r="A20">
        <v>19</v>
      </c>
      <c r="B20" s="2">
        <v>44125</v>
      </c>
      <c r="C20" t="s">
        <v>19</v>
      </c>
      <c r="D20" t="s">
        <v>25</v>
      </c>
      <c r="E20" t="s">
        <v>31</v>
      </c>
      <c r="F20" t="s">
        <v>37</v>
      </c>
      <c r="G20" t="s">
        <v>60</v>
      </c>
      <c r="H20" t="s">
        <v>38</v>
      </c>
      <c r="I20" t="s">
        <v>39</v>
      </c>
    </row>
    <row r="21" spans="1:9" x14ac:dyDescent="0.25">
      <c r="A21">
        <v>20</v>
      </c>
      <c r="B21" s="2">
        <v>44127</v>
      </c>
      <c r="C21" t="s">
        <v>17</v>
      </c>
      <c r="D21" t="s">
        <v>26</v>
      </c>
      <c r="E21" t="s">
        <v>31</v>
      </c>
      <c r="F21" t="s">
        <v>37</v>
      </c>
      <c r="G21" t="s">
        <v>2</v>
      </c>
      <c r="H21" t="s">
        <v>38</v>
      </c>
      <c r="I21" t="s">
        <v>39</v>
      </c>
    </row>
    <row r="22" spans="1:9" x14ac:dyDescent="0.25">
      <c r="A22">
        <v>21</v>
      </c>
      <c r="B22" s="2">
        <v>44127</v>
      </c>
      <c r="C22" t="s">
        <v>19</v>
      </c>
      <c r="D22" t="s">
        <v>26</v>
      </c>
      <c r="E22" t="s">
        <v>31</v>
      </c>
      <c r="F22" t="s">
        <v>41</v>
      </c>
      <c r="G22" t="s">
        <v>2</v>
      </c>
      <c r="H22" t="s">
        <v>38</v>
      </c>
      <c r="I22" t="s">
        <v>39</v>
      </c>
    </row>
    <row r="23" spans="1:9" x14ac:dyDescent="0.25">
      <c r="A23">
        <v>22</v>
      </c>
      <c r="B23" s="2">
        <v>44127</v>
      </c>
      <c r="C23" t="s">
        <v>18</v>
      </c>
      <c r="D23" t="s">
        <v>25</v>
      </c>
      <c r="E23" t="s">
        <v>31</v>
      </c>
      <c r="F23" t="s">
        <v>41</v>
      </c>
      <c r="G23" t="s">
        <v>2</v>
      </c>
      <c r="H23" t="s">
        <v>38</v>
      </c>
      <c r="I23" t="s">
        <v>39</v>
      </c>
    </row>
    <row r="24" spans="1:9" x14ac:dyDescent="0.25">
      <c r="A24">
        <v>23</v>
      </c>
      <c r="B24" s="2">
        <v>44132</v>
      </c>
      <c r="C24" t="s">
        <v>21</v>
      </c>
      <c r="D24" t="s">
        <v>26</v>
      </c>
      <c r="E24" t="s">
        <v>31</v>
      </c>
      <c r="F24" t="s">
        <v>37</v>
      </c>
      <c r="G24" t="s">
        <v>60</v>
      </c>
      <c r="H24" t="s">
        <v>38</v>
      </c>
      <c r="I24" t="s">
        <v>39</v>
      </c>
    </row>
    <row r="25" spans="1:9" x14ac:dyDescent="0.25">
      <c r="A25">
        <v>24</v>
      </c>
      <c r="B25" s="2">
        <v>44133</v>
      </c>
      <c r="C25" t="s">
        <v>17</v>
      </c>
      <c r="D25" t="s">
        <v>25</v>
      </c>
      <c r="E25" t="s">
        <v>32</v>
      </c>
      <c r="F25" t="s">
        <v>41</v>
      </c>
      <c r="G25" t="s">
        <v>1</v>
      </c>
      <c r="H25" t="s">
        <v>38</v>
      </c>
      <c r="I25" t="s">
        <v>39</v>
      </c>
    </row>
    <row r="26" spans="1:9" x14ac:dyDescent="0.25">
      <c r="A26">
        <v>25</v>
      </c>
      <c r="B26" s="2">
        <v>44134</v>
      </c>
      <c r="C26" t="s">
        <v>17</v>
      </c>
      <c r="D26" t="s">
        <v>25</v>
      </c>
      <c r="E26" t="s">
        <v>32</v>
      </c>
      <c r="F26" t="s">
        <v>41</v>
      </c>
      <c r="G26" t="s">
        <v>3</v>
      </c>
      <c r="H26" t="s">
        <v>38</v>
      </c>
      <c r="I26" t="s">
        <v>39</v>
      </c>
    </row>
    <row r="27" spans="1:9" x14ac:dyDescent="0.25">
      <c r="A27">
        <v>26</v>
      </c>
      <c r="B27" s="2">
        <v>44134</v>
      </c>
      <c r="C27" t="s">
        <v>18</v>
      </c>
      <c r="D27" t="s">
        <v>25</v>
      </c>
      <c r="E27" t="s">
        <v>31</v>
      </c>
      <c r="F27" t="s">
        <v>41</v>
      </c>
      <c r="G27" t="s">
        <v>1</v>
      </c>
      <c r="H27" t="s">
        <v>38</v>
      </c>
      <c r="I27" t="s">
        <v>39</v>
      </c>
    </row>
    <row r="28" spans="1:9" x14ac:dyDescent="0.25">
      <c r="A28">
        <v>27</v>
      </c>
      <c r="B28" s="2">
        <v>44135</v>
      </c>
      <c r="C28" t="s">
        <v>19</v>
      </c>
      <c r="D28" t="s">
        <v>26</v>
      </c>
      <c r="E28" t="s">
        <v>31</v>
      </c>
      <c r="F28" t="s">
        <v>41</v>
      </c>
      <c r="G28" t="s">
        <v>1</v>
      </c>
      <c r="H28" t="s">
        <v>38</v>
      </c>
      <c r="I28" t="s">
        <v>39</v>
      </c>
    </row>
    <row r="29" spans="1:9" x14ac:dyDescent="0.25">
      <c r="A29">
        <v>28</v>
      </c>
      <c r="B29" s="2">
        <v>44163</v>
      </c>
      <c r="C29" t="s">
        <v>20</v>
      </c>
      <c r="D29" t="s">
        <v>25</v>
      </c>
      <c r="E29" t="s">
        <v>33</v>
      </c>
      <c r="F29" t="s">
        <v>41</v>
      </c>
      <c r="G29" t="s">
        <v>1</v>
      </c>
      <c r="H29" t="s">
        <v>38</v>
      </c>
      <c r="I29" t="s">
        <v>39</v>
      </c>
    </row>
    <row r="30" spans="1:9" x14ac:dyDescent="0.25">
      <c r="A30">
        <v>29</v>
      </c>
      <c r="B30" s="2">
        <v>44181</v>
      </c>
      <c r="C30" t="s">
        <v>40</v>
      </c>
      <c r="D30" t="s">
        <v>25</v>
      </c>
      <c r="E30" t="s">
        <v>31</v>
      </c>
      <c r="F30" t="s">
        <v>37</v>
      </c>
      <c r="G30" t="s">
        <v>27</v>
      </c>
      <c r="H30" t="s">
        <v>38</v>
      </c>
      <c r="I30" t="s">
        <v>67</v>
      </c>
    </row>
  </sheetData>
  <dataValidations count="5">
    <dataValidation type="list" showInputMessage="1" showErrorMessage="1" promptTitle="Fator de Risco?" prompt="Presença de doenças preexistentes/comorbidades (diabetes, hipertensão etc.)" sqref="F2:F30">
      <formula1>"Sim,Não,Não informado"</formula1>
    </dataValidation>
    <dataValidation type="list" showInputMessage="1" showErrorMessage="1" promptTitle="Informe o status de atendimento" prompt="Especificar se foi hospitalizado (internação e UTI) ou se ficou em isolamento domiciliar" sqref="H2:H30">
      <formula1>"Isolamento,Internação"</formula1>
    </dataValidation>
    <dataValidation type="list" showInputMessage="1" showErrorMessage="1" promptTitle="Informe o status do caso" prompt="Conforme o monitoramento dos casos confirmados de Covid-19, atualizar a situação do tratamento " sqref="I2:I30">
      <formula1>"Em andamento, Recuperado, Óbito"</formula1>
    </dataValidation>
    <dataValidation type="date" operator="greaterThan" allowBlank="1" showInputMessage="1" showErrorMessage="1" promptTitle="Informe a data" prompt="Início do monitoramento do caso" sqref="B2:B15">
      <formula1>43891</formula1>
    </dataValidation>
    <dataValidation type="whole" operator="greaterThan" showInputMessage="1" showErrorMessage="1" promptTitle="Informe o número do caso" sqref="A2:A15">
      <formula1>0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showInputMessage="1" showErrorMessage="1" promptTitle="Informe a faixa etária" prompt="Se não souber, selecione &quot;Não informada&quot;">
          <x14:formula1>
            <xm:f>Idade!$A$2:$A$13</xm:f>
          </x14:formula1>
          <xm:sqref>C2:C30</xm:sqref>
        </x14:dataValidation>
        <x14:dataValidation type="list" showInputMessage="1" showErrorMessage="1" promptTitle="Informe o sexo" prompt="Se não souber, selecone &quot;Não informado&quot;">
          <x14:formula1>
            <xm:f>Sexo!$A$2:$A$4</xm:f>
          </x14:formula1>
          <xm:sqref>D2:D30</xm:sqref>
        </x14:dataValidation>
        <x14:dataValidation type="list" showInputMessage="1" showErrorMessage="1" promptTitle="Informe a raça" prompt="Se não souber, selecione &quot;Não informada&quot;">
          <x14:formula1>
            <xm:f>Raça!$A$2:$A$7</xm:f>
          </x14:formula1>
          <xm:sqref>E2:E30</xm:sqref>
        </x14:dataValidation>
        <x14:dataValidation type="list" showInputMessage="1" showErrorMessage="1" promptTitle="Informe o Bairro" prompt="Se não souber, selecione &quot;Não informado&quot;">
          <x14:formula1>
            <xm:f>Localização!$A$2:$A$8</xm:f>
          </x14:formula1>
          <xm:sqref>G2:G30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workbookViewId="0">
      <selection activeCell="A2" sqref="A2"/>
    </sheetView>
  </sheetViews>
  <sheetFormatPr defaultRowHeight="15" x14ac:dyDescent="0.25"/>
  <cols>
    <col min="1" max="1" width="39.140625" customWidth="1"/>
    <col min="2" max="2" width="12.7109375" customWidth="1"/>
    <col min="3" max="3" width="13.140625" customWidth="1"/>
    <col min="4" max="4" width="13.7109375" customWidth="1"/>
    <col min="5" max="5" width="13" customWidth="1"/>
  </cols>
  <sheetData>
    <row r="1" spans="1:5" x14ac:dyDescent="0.25">
      <c r="A1" s="1" t="s">
        <v>13</v>
      </c>
      <c r="B1" s="1" t="s">
        <v>58</v>
      </c>
      <c r="C1" s="1" t="s">
        <v>59</v>
      </c>
      <c r="D1" s="1" t="s">
        <v>62</v>
      </c>
      <c r="E1" s="1" t="s">
        <v>63</v>
      </c>
    </row>
    <row r="2" spans="1:5" x14ac:dyDescent="0.25">
      <c r="A2" t="s">
        <v>16</v>
      </c>
      <c r="B2" s="8">
        <f>Idade!D2/'Monitoramento Covid-19'!$T$5*-1</f>
        <v>0</v>
      </c>
      <c r="C2" s="8">
        <f>Idade!E2/'Monitoramento Covid-19'!$T$5</f>
        <v>0</v>
      </c>
      <c r="D2">
        <f>COUNTIFS('Casos Confirmados'!C2:C30,Idade!A2,'Casos Confirmados'!D2:D30,"Feminino")</f>
        <v>0</v>
      </c>
      <c r="E2">
        <f>COUNTIFS('Casos Confirmados'!C2:C30,Idade!A2,'Casos Confirmados'!D2:D30,"Masculino")</f>
        <v>0</v>
      </c>
    </row>
    <row r="3" spans="1:5" x14ac:dyDescent="0.25">
      <c r="A3" t="s">
        <v>14</v>
      </c>
      <c r="B3" s="8">
        <f>Idade!D3/'Monitoramento Covid-19'!$T$5*-1</f>
        <v>-3.4482758620689655E-2</v>
      </c>
      <c r="C3" s="8">
        <f>Idade!E3/'Monitoramento Covid-19'!$T$5</f>
        <v>0</v>
      </c>
      <c r="D3">
        <f>COUNTIFS('Casos Confirmados'!C2:C30,Idade!A3,'Casos Confirmados'!D2:D30,"Feminino")</f>
        <v>1</v>
      </c>
      <c r="E3">
        <f>COUNTIFS('Casos Confirmados'!C2:C30,Idade!A3,'Casos Confirmados'!D2:D30,"Masculino")</f>
        <v>0</v>
      </c>
    </row>
    <row r="4" spans="1:5" x14ac:dyDescent="0.25">
      <c r="A4" t="s">
        <v>40</v>
      </c>
      <c r="B4" s="8">
        <f>Idade!D4/'Monitoramento Covid-19'!$T$5*-1</f>
        <v>-3.4482758620689655E-2</v>
      </c>
      <c r="C4" s="8">
        <f>Idade!E4/'Monitoramento Covid-19'!$T$5</f>
        <v>0.10344827586206896</v>
      </c>
      <c r="D4">
        <f>COUNTIFS('Casos Confirmados'!C2:C30,Idade!A4,'Casos Confirmados'!D2:D30,"Feminino")</f>
        <v>1</v>
      </c>
      <c r="E4">
        <f>COUNTIFS('Casos Confirmados'!C2:C30,Idade!A4,'Casos Confirmados'!D2:D30,"Masculino")</f>
        <v>3</v>
      </c>
    </row>
    <row r="5" spans="1:5" x14ac:dyDescent="0.25">
      <c r="A5" t="s">
        <v>15</v>
      </c>
      <c r="B5" s="8">
        <f>Idade!D5/'Monitoramento Covid-19'!$T$5*-1</f>
        <v>-0.10344827586206896</v>
      </c>
      <c r="C5" s="8">
        <f>Idade!E5/'Monitoramento Covid-19'!$T$5</f>
        <v>6.8965517241379309E-2</v>
      </c>
      <c r="D5">
        <f>COUNTIFS('Casos Confirmados'!C2:C30,Idade!A5,'Casos Confirmados'!D2:D30,"Feminino")</f>
        <v>3</v>
      </c>
      <c r="E5">
        <f>COUNTIFS('Casos Confirmados'!C2:C30,Idade!A5,'Casos Confirmados'!D2:D30,"Masculino")</f>
        <v>2</v>
      </c>
    </row>
    <row r="6" spans="1:5" x14ac:dyDescent="0.25">
      <c r="A6" t="s">
        <v>17</v>
      </c>
      <c r="B6" s="8">
        <f>Idade!D6/'Monitoramento Covid-19'!$T$5*-1</f>
        <v>-6.8965517241379309E-2</v>
      </c>
      <c r="C6" s="8">
        <f>Idade!E6/'Monitoramento Covid-19'!$T$5</f>
        <v>0.13793103448275862</v>
      </c>
      <c r="D6">
        <f>COUNTIFS('Casos Confirmados'!C2:C30,Idade!A6,'Casos Confirmados'!D2:D30,"Feminino")</f>
        <v>2</v>
      </c>
      <c r="E6">
        <f>COUNTIFS('Casos Confirmados'!C2:C30,Idade!A6,'Casos Confirmados'!D2:D30,"Masculino")</f>
        <v>4</v>
      </c>
    </row>
    <row r="7" spans="1:5" x14ac:dyDescent="0.25">
      <c r="A7" t="s">
        <v>18</v>
      </c>
      <c r="B7" s="8">
        <f>Idade!D7/'Monitoramento Covid-19'!$T$5*-1</f>
        <v>0</v>
      </c>
      <c r="C7" s="8">
        <f>Idade!E7/'Monitoramento Covid-19'!$T$5</f>
        <v>0.13793103448275862</v>
      </c>
      <c r="D7">
        <f>COUNTIFS('Casos Confirmados'!C2:C30,Idade!A7,'Casos Confirmados'!D2:D30,"Feminino")</f>
        <v>0</v>
      </c>
      <c r="E7">
        <f>COUNTIFS('Casos Confirmados'!C2:C30,Idade!A7,'Casos Confirmados'!D2:D30,"Masculino")</f>
        <v>4</v>
      </c>
    </row>
    <row r="8" spans="1:5" x14ac:dyDescent="0.25">
      <c r="A8" t="s">
        <v>19</v>
      </c>
      <c r="B8" s="8">
        <f>Idade!D8/'Monitoramento Covid-19'!$T$5*-1</f>
        <v>-0.13793103448275862</v>
      </c>
      <c r="C8" s="8">
        <f>Idade!E8/'Monitoramento Covid-19'!$T$5</f>
        <v>3.4482758620689655E-2</v>
      </c>
      <c r="D8">
        <f>COUNTIFS('Casos Confirmados'!C2:C30,Idade!A8,'Casos Confirmados'!D2:D30,"Feminino")</f>
        <v>4</v>
      </c>
      <c r="E8">
        <f>COUNTIFS('Casos Confirmados'!C2:C30,Idade!A8,'Casos Confirmados'!D2:D30,"Masculino")</f>
        <v>1</v>
      </c>
    </row>
    <row r="9" spans="1:5" x14ac:dyDescent="0.25">
      <c r="A9" t="s">
        <v>20</v>
      </c>
      <c r="B9" s="8">
        <f>Idade!D9/'Monitoramento Covid-19'!$T$5*-1</f>
        <v>0</v>
      </c>
      <c r="C9" s="8">
        <f>Idade!E9/'Monitoramento Covid-19'!$T$5</f>
        <v>6.8965517241379309E-2</v>
      </c>
      <c r="D9">
        <f>COUNTIFS('Casos Confirmados'!C2:C30,Idade!A9,'Casos Confirmados'!D2:D30,"Feminino")</f>
        <v>0</v>
      </c>
      <c r="E9">
        <f>COUNTIFS('Casos Confirmados'!C2:C30,Idade!A9,'Casos Confirmados'!D2:D30,"Masculino")</f>
        <v>2</v>
      </c>
    </row>
    <row r="10" spans="1:5" x14ac:dyDescent="0.25">
      <c r="A10" t="s">
        <v>21</v>
      </c>
      <c r="B10" s="8">
        <f>Idade!D10/'Monitoramento Covid-19'!$T$5*-1</f>
        <v>-3.4482758620689655E-2</v>
      </c>
      <c r="C10" s="8">
        <f>Idade!E10/'Monitoramento Covid-19'!$T$5</f>
        <v>0</v>
      </c>
      <c r="D10">
        <f>COUNTIFS('Casos Confirmados'!C2:C30,Idade!A10,'Casos Confirmados'!D2:D30,"Feminino")</f>
        <v>1</v>
      </c>
      <c r="E10">
        <f>COUNTIFS('Casos Confirmados'!C2:C30,Idade!A10,'Casos Confirmados'!D2:D30,"Masculino")</f>
        <v>0</v>
      </c>
    </row>
    <row r="11" spans="1:5" x14ac:dyDescent="0.25">
      <c r="A11" t="s">
        <v>22</v>
      </c>
      <c r="B11" s="8">
        <f>Idade!D11/'Monitoramento Covid-19'!$T$5*-1</f>
        <v>0</v>
      </c>
      <c r="C11" s="8">
        <f>Idade!E11/'Monitoramento Covid-19'!$T$5</f>
        <v>0</v>
      </c>
      <c r="D11">
        <f>COUNTIFS('Casos Confirmados'!C2:C30,Idade!A11,'Casos Confirmados'!D2:D30,"Feminino")</f>
        <v>0</v>
      </c>
      <c r="E11">
        <f>COUNTIFS('Casos Confirmados'!C2:C30,Idade!A11,'Casos Confirmados'!D2:D30,"Masculino")</f>
        <v>0</v>
      </c>
    </row>
    <row r="12" spans="1:5" x14ac:dyDescent="0.25">
      <c r="A12" t="s">
        <v>23</v>
      </c>
      <c r="B12" s="8">
        <f>Idade!D12/'Monitoramento Covid-19'!$T$5*-1</f>
        <v>0</v>
      </c>
      <c r="C12" s="8">
        <f>Idade!E12/'Monitoramento Covid-19'!$T$5</f>
        <v>0</v>
      </c>
      <c r="D12">
        <f>COUNTIFS('Casos Confirmados'!C2:C30,Idade!A12,'Casos Confirmados'!D2:D30,"Feminino")</f>
        <v>0</v>
      </c>
      <c r="E12">
        <f>COUNTIFS('Casos Confirmados'!C2:C30,Idade!A12,'Casos Confirmados'!D2:D30,"Masculino")</f>
        <v>0</v>
      </c>
    </row>
    <row r="13" spans="1:5" x14ac:dyDescent="0.25">
      <c r="A13" t="s">
        <v>24</v>
      </c>
      <c r="B13" s="8">
        <f>Idade!D13/'Monitoramento Covid-19'!$T$5*-1</f>
        <v>-3.4482758620689655E-2</v>
      </c>
      <c r="C13" s="8">
        <f>Idade!E13/'Monitoramento Covid-19'!$T$5</f>
        <v>0</v>
      </c>
      <c r="D13">
        <f>COUNTIFS('Casos Confirmados'!C2:C30,Idade!A13,'Casos Confirmados'!D2:D30,"Feminino")</f>
        <v>1</v>
      </c>
      <c r="E13">
        <f>COUNTIFS('Casos Confirmados'!C2:C30,Idade!A13,'Casos Confirmados'!D2:D30,"Masculino")</f>
        <v>0</v>
      </c>
    </row>
  </sheetData>
  <autoFilter ref="A1:A13"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2" sqref="A2"/>
    </sheetView>
  </sheetViews>
  <sheetFormatPr defaultRowHeight="15" x14ac:dyDescent="0.25"/>
  <cols>
    <col min="1" max="1" width="16.85546875" customWidth="1"/>
  </cols>
  <sheetData>
    <row r="1" spans="1:1" s="1" customFormat="1" x14ac:dyDescent="0.25">
      <c r="A1" s="1" t="s">
        <v>9</v>
      </c>
    </row>
    <row r="2" spans="1:1" x14ac:dyDescent="0.25">
      <c r="A2" t="s">
        <v>25</v>
      </c>
    </row>
    <row r="3" spans="1:1" x14ac:dyDescent="0.25">
      <c r="A3" t="s">
        <v>26</v>
      </c>
    </row>
    <row r="4" spans="1:1" x14ac:dyDescent="0.25">
      <c r="A4" t="s">
        <v>27</v>
      </c>
    </row>
  </sheetData>
  <autoFilter ref="A1:A4"/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A2" sqref="A2"/>
    </sheetView>
  </sheetViews>
  <sheetFormatPr defaultRowHeight="15" x14ac:dyDescent="0.25"/>
  <cols>
    <col min="1" max="1" width="25.7109375" customWidth="1"/>
  </cols>
  <sheetData>
    <row r="1" spans="1:1" s="1" customFormat="1" x14ac:dyDescent="0.25">
      <c r="A1" s="1" t="s">
        <v>10</v>
      </c>
    </row>
    <row r="2" spans="1:1" x14ac:dyDescent="0.25">
      <c r="A2" t="s">
        <v>33</v>
      </c>
    </row>
    <row r="3" spans="1:1" x14ac:dyDescent="0.25">
      <c r="A3" t="s">
        <v>31</v>
      </c>
    </row>
    <row r="4" spans="1:1" x14ac:dyDescent="0.25">
      <c r="A4" t="s">
        <v>35</v>
      </c>
    </row>
    <row r="5" spans="1:1" x14ac:dyDescent="0.25">
      <c r="A5" t="s">
        <v>32</v>
      </c>
    </row>
    <row r="6" spans="1:1" x14ac:dyDescent="0.25">
      <c r="A6" t="s">
        <v>34</v>
      </c>
    </row>
    <row r="7" spans="1:1" x14ac:dyDescent="0.25">
      <c r="A7" t="s">
        <v>36</v>
      </c>
    </row>
  </sheetData>
  <autoFilter ref="A1:A6">
    <sortState ref="A2:A6">
      <sortCondition ref="A1:A6"/>
    </sortState>
  </autoFilter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>
      <selection activeCell="A2" sqref="A2"/>
    </sheetView>
  </sheetViews>
  <sheetFormatPr defaultRowHeight="15" x14ac:dyDescent="0.25"/>
  <cols>
    <col min="1" max="1" width="25.42578125" customWidth="1"/>
    <col min="2" max="2" width="124.140625" customWidth="1"/>
  </cols>
  <sheetData>
    <row r="1" spans="1:2" s="1" customFormat="1" x14ac:dyDescent="0.25">
      <c r="A1" s="1" t="s">
        <v>5</v>
      </c>
    </row>
    <row r="2" spans="1:2" x14ac:dyDescent="0.25">
      <c r="A2" t="s">
        <v>1</v>
      </c>
    </row>
    <row r="3" spans="1:2" x14ac:dyDescent="0.25">
      <c r="A3" t="s">
        <v>4</v>
      </c>
    </row>
    <row r="4" spans="1:2" x14ac:dyDescent="0.25">
      <c r="A4" t="s">
        <v>3</v>
      </c>
      <c r="B4" s="7" t="s">
        <v>7</v>
      </c>
    </row>
    <row r="5" spans="1:2" x14ac:dyDescent="0.25">
      <c r="A5" t="s">
        <v>0</v>
      </c>
    </row>
    <row r="6" spans="1:2" x14ac:dyDescent="0.25">
      <c r="A6" t="s">
        <v>60</v>
      </c>
      <c r="B6" s="7" t="s">
        <v>61</v>
      </c>
    </row>
    <row r="7" spans="1:2" x14ac:dyDescent="0.25">
      <c r="A7" t="s">
        <v>2</v>
      </c>
      <c r="B7" s="7" t="s">
        <v>6</v>
      </c>
    </row>
    <row r="8" spans="1:2" x14ac:dyDescent="0.25">
      <c r="A8" t="s">
        <v>27</v>
      </c>
    </row>
  </sheetData>
  <autoFilter ref="A1:A8"/>
  <sortState ref="A2:A6">
    <sortCondition ref="A2"/>
  </sortState>
  <hyperlinks>
    <hyperlink ref="B6" r:id="rId1"/>
    <hyperlink ref="B7" r:id="rId2"/>
    <hyperlink ref="B4" r:id="rId3"/>
  </hyperlink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Monitoramento Covid-19</vt:lpstr>
      <vt:lpstr>Casos Confirmados</vt:lpstr>
      <vt:lpstr>Idade</vt:lpstr>
      <vt:lpstr>Sexo</vt:lpstr>
      <vt:lpstr>Raça</vt:lpstr>
      <vt:lpstr>Localização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</dc:creator>
  <cp:lastModifiedBy>Ivan</cp:lastModifiedBy>
  <dcterms:created xsi:type="dcterms:W3CDTF">2020-10-14T15:05:38Z</dcterms:created>
  <dcterms:modified xsi:type="dcterms:W3CDTF">2021-01-04T13:04:29Z</dcterms:modified>
</cp:coreProperties>
</file>