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Anexo I" sheetId="1" r:id="rId1"/>
    <sheet name="Anexo II" sheetId="2" r:id="rId2"/>
    <sheet name="Anexo III" sheetId="3" r:id="rId3"/>
    <sheet name="Anexo IV" sheetId="4" r:id="rId4"/>
  </sheets>
  <definedNames>
    <definedName name="_xlnm.Print_Area" localSheetId="0">'Anexo I'!$A$1:$D$30</definedName>
    <definedName name="_xlnm.Print_Area" localSheetId="1">'Anexo II'!$A$1:$N$23</definedName>
    <definedName name="_xlnm.Print_Area" localSheetId="2">'Anexo III'!$A$1:$N$39</definedName>
    <definedName name="_xlnm.Print_Area" localSheetId="3">'Anexo IV'!$A$1:$C$16</definedName>
  </definedNames>
  <calcPr fullCalcOnLoad="1"/>
</workbook>
</file>

<file path=xl/sharedStrings.xml><?xml version="1.0" encoding="utf-8"?>
<sst xmlns="http://schemas.openxmlformats.org/spreadsheetml/2006/main" count="154" uniqueCount="78">
  <si>
    <t>ANEXO I</t>
  </si>
  <si>
    <t>DEMONSTRATIVO DAS RECEITAS DO FUNDEB</t>
  </si>
  <si>
    <t>CONTA DO FUNDEB - BANCO DO BRASIL S/A</t>
  </si>
  <si>
    <t>VALORES EM R$</t>
  </si>
  <si>
    <t>PREVISTO PARA O ANO</t>
  </si>
  <si>
    <t>REALIZADO</t>
  </si>
  <si>
    <t>NO MÊS</t>
  </si>
  <si>
    <t>NO ANO</t>
  </si>
  <si>
    <t>Fundo de Participação dos Municípios (FPM)</t>
  </si>
  <si>
    <t>Imposto Territorial Rural (ITR)</t>
  </si>
  <si>
    <t>ICMS-Desoneração (L.C. nº. 87/96)</t>
  </si>
  <si>
    <t>Imposto sobre Propriedade de Veículos Automotores (IPVA)</t>
  </si>
  <si>
    <t>Imposto sobre Produtos Industrializados (IPI-Exp)</t>
  </si>
  <si>
    <t>Imposto sobre Circulação de Mercadorias e  Serviços (ICMS)</t>
  </si>
  <si>
    <t>ANEXO II</t>
  </si>
  <si>
    <t>DEMONSTRATIVO DAS DESPESAS REALIZADAS COM RECURSOS DO FUNDEB</t>
  </si>
  <si>
    <t>ESPECIFICAÇÃO DAS DESPESAS</t>
  </si>
  <si>
    <t>ATÉ O MÊS</t>
  </si>
  <si>
    <t>1 - DESPESAS CORRENTES</t>
  </si>
  <si>
    <t>Despesas com Pessoal e Encargos</t>
  </si>
  <si>
    <t>Remuneração dos Profissionais do Magistério</t>
  </si>
  <si>
    <t>Remuneração dos Servidores de apoio administrativo</t>
  </si>
  <si>
    <t>Encargos Sociais</t>
  </si>
  <si>
    <t>Rendimentos s/ Aplicações Financeiras com Recursos FUNDEB</t>
  </si>
  <si>
    <t>RECEITA TOTAL ............................................................................</t>
  </si>
  <si>
    <t>Gestor do FUNDEB - Ordenador de Despesas                                        Resp. pela Contabilidade do FUNDEB</t>
  </si>
  <si>
    <t>ORIGEM DOS RECURSOS</t>
  </si>
  <si>
    <t>TOTAL</t>
  </si>
  <si>
    <t>ANEXO III</t>
  </si>
  <si>
    <t>1 - REMUNERAÇÃO OU VENCIMENTOS</t>
  </si>
  <si>
    <t>1.1 - Professores (Docentes)</t>
  </si>
  <si>
    <t xml:space="preserve">         Servidores Efetivos</t>
  </si>
  <si>
    <t>1.2 - Suporte Pedagógico</t>
  </si>
  <si>
    <t xml:space="preserve">         Temporários</t>
  </si>
  <si>
    <t>2 - DESPESAS COM ENCARGOS PREVIDENCIÁRIOS</t>
  </si>
  <si>
    <t>2.1 - Instituto Nacional do Seguro Social (INSS)</t>
  </si>
  <si>
    <t xml:space="preserve">       Professores (Docentes)</t>
  </si>
  <si>
    <t>Ensino Fundamental</t>
  </si>
  <si>
    <t>Ensino Infantil</t>
  </si>
  <si>
    <t>Ensino Especial</t>
  </si>
  <si>
    <t>DEMONSTRATIVO DAS DESPESAS REALIZADAS COM RECURSOS DO FUNDEB NA REMUNERAÇÃO DOS PROFISSIONAIS DO MAGISTÉRIO DA EDUCAÇÃO BÁSICA EM EFETIVO EXERCÍCIO</t>
  </si>
  <si>
    <t>ANEXO IV</t>
  </si>
  <si>
    <t>TABELA COM RESUMO DAS APLICAÇÕES NA MANUTENÇÃO E DESENVOLVIMENTO DO ENSINO PÚBLICO E DE CUMPRIMENTO DOS LIMITES CONSTITUCIONAIS</t>
  </si>
  <si>
    <t>ORIGEM DAS DESPESAS</t>
  </si>
  <si>
    <t>Total das despesas consideradas para fins do mínimo de 25% das receitas resultantes de impostos e transferências na educação, conforme previsto no art. 212, caput, da Constituição Federal</t>
  </si>
  <si>
    <t>Valor em R$</t>
  </si>
  <si>
    <t>Total das despesas na remuneração dos profissionais da educação básica, mínimo de 60% dos recurso do FUNDEB, conforme previsto no art. 60, XII do ADCT, da Constituição Federal</t>
  </si>
  <si>
    <t>%</t>
  </si>
  <si>
    <t>Gestor do FUNDEB - Ordenador de Despesas                                  Resp. pela Contabilidade do FUNDEB</t>
  </si>
  <si>
    <t>SALDO FINANCEIRO FUNDEB NO ÚLTIMO DIA DO MÊS (CONTA CORRENTE E APLICAÇÃO)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</si>
  <si>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</si>
  <si>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</si>
  <si>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</si>
  <si>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</si>
  <si>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</si>
  <si>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</si>
  <si>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</si>
  <si>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</si>
  <si>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</si>
  <si>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</si>
  <si>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</si>
  <si>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</si>
  <si>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Prefeito Municipal                                                                   Assist. Financeiro e Contábil</t>
  </si>
  <si>
    <t>Gestor do FUNDEB - Ordenador de Despesas             Resp. pela Contabilidade do FUNDEB</t>
  </si>
  <si>
    <t>Ag.: 1468-0     -     C/C.: 11.119-8</t>
  </si>
  <si>
    <t xml:space="preserve">       Suporte Pedagógico</t>
  </si>
  <si>
    <t>Prefeito Municipal                                                                                       Assist. Financeiro e Contábil</t>
  </si>
  <si>
    <t>Receitas FUNDEB</t>
  </si>
  <si>
    <t>TOTAL ......................................................................................</t>
  </si>
  <si>
    <t xml:space="preserve">         Temporários </t>
  </si>
  <si>
    <t>DEMONSTRATIVO DA APLICAÇÃO TRIMESTRAL DOS RECURSOS RECEBIDOS DO FUNDEB (EXCLUSIVAMENTE NA EDUCAÇÃO BÁSICA)</t>
  </si>
  <si>
    <t xml:space="preserve"> Pedro Francisco da Silva                                                                                        Márcio Mariano Alexandre</t>
  </si>
  <si>
    <t xml:space="preserve"> Prefeito Municipal                                                                                              Assist. Financeiro e Contábil</t>
  </si>
  <si>
    <t>No mês de Fevereiro/2017</t>
  </si>
  <si>
    <t>Areado (MG) 23 de março de 2017</t>
  </si>
  <si>
    <t>Pedro Francisco da Silva                                                             Márcio Mariano Alexandre</t>
  </si>
  <si>
    <t>Pedro Fracnisco da Silva                                                            Márcio Mariano Alexandre</t>
  </si>
  <si>
    <t>Pedro Francisco da Silva                                                                                  Márcio Mariano Alexandre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</si>
</sst>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1" fontId="0" fillId="0" borderId="0" xfId="62" applyFont="1" applyAlignment="1">
      <alignment vertical="center"/>
    </xf>
    <xf numFmtId="171" fontId="0" fillId="0" borderId="13" xfId="62" applyFont="1" applyBorder="1" applyAlignment="1">
      <alignment vertical="center"/>
    </xf>
    <xf numFmtId="171" fontId="0" fillId="0" borderId="14" xfId="62" applyFont="1" applyBorder="1" applyAlignment="1">
      <alignment vertical="center"/>
    </xf>
    <xf numFmtId="171" fontId="0" fillId="0" borderId="15" xfId="62" applyFont="1" applyBorder="1" applyAlignment="1">
      <alignment vertical="center"/>
    </xf>
    <xf numFmtId="171" fontId="0" fillId="0" borderId="16" xfId="62" applyFont="1" applyBorder="1" applyAlignment="1">
      <alignment vertical="center"/>
    </xf>
    <xf numFmtId="171" fontId="1" fillId="0" borderId="10" xfId="62" applyFont="1" applyBorder="1" applyAlignment="1">
      <alignment vertical="center"/>
    </xf>
    <xf numFmtId="171" fontId="0" fillId="0" borderId="0" xfId="62" applyFont="1" applyAlignment="1">
      <alignment horizontal="center" vertical="center"/>
    </xf>
    <xf numFmtId="171" fontId="0" fillId="0" borderId="17" xfId="62" applyFont="1" applyBorder="1" applyAlignment="1">
      <alignment vertical="center" wrapText="1"/>
    </xf>
    <xf numFmtId="171" fontId="1" fillId="0" borderId="17" xfId="62" applyFont="1" applyBorder="1" applyAlignment="1">
      <alignment vertical="center" wrapText="1"/>
    </xf>
    <xf numFmtId="171" fontId="1" fillId="0" borderId="18" xfId="62" applyFont="1" applyBorder="1" applyAlignment="1">
      <alignment vertical="center" wrapText="1"/>
    </xf>
    <xf numFmtId="171" fontId="1" fillId="0" borderId="10" xfId="62" applyFont="1" applyBorder="1" applyAlignment="1">
      <alignment vertical="center" wrapText="1"/>
    </xf>
    <xf numFmtId="171" fontId="1" fillId="0" borderId="11" xfId="62" applyFont="1" applyBorder="1" applyAlignment="1">
      <alignment vertical="center"/>
    </xf>
    <xf numFmtId="171" fontId="1" fillId="0" borderId="12" xfId="62" applyFont="1" applyBorder="1" applyAlignment="1">
      <alignment vertical="center"/>
    </xf>
    <xf numFmtId="171" fontId="1" fillId="0" borderId="19" xfId="62" applyFont="1" applyBorder="1" applyAlignment="1">
      <alignment vertical="center"/>
    </xf>
    <xf numFmtId="171" fontId="1" fillId="0" borderId="20" xfId="62" applyFont="1" applyBorder="1" applyAlignment="1">
      <alignment vertical="center"/>
    </xf>
    <xf numFmtId="171" fontId="1" fillId="0" borderId="14" xfId="62" applyFont="1" applyBorder="1" applyAlignment="1">
      <alignment vertical="center"/>
    </xf>
    <xf numFmtId="171" fontId="1" fillId="0" borderId="15" xfId="62" applyFont="1" applyBorder="1" applyAlignment="1">
      <alignment vertical="center"/>
    </xf>
    <xf numFmtId="171" fontId="0" fillId="0" borderId="14" xfId="62" applyBorder="1" applyAlignment="1">
      <alignment vertical="center"/>
    </xf>
    <xf numFmtId="171" fontId="0" fillId="0" borderId="15" xfId="62" applyBorder="1" applyAlignment="1">
      <alignment vertical="center"/>
    </xf>
    <xf numFmtId="171" fontId="0" fillId="0" borderId="19" xfId="62" applyBorder="1" applyAlignment="1">
      <alignment vertical="center"/>
    </xf>
    <xf numFmtId="171" fontId="0" fillId="0" borderId="20" xfId="62" applyBorder="1" applyAlignment="1">
      <alignment vertical="center"/>
    </xf>
    <xf numFmtId="171" fontId="0" fillId="0" borderId="16" xfId="62" applyBorder="1" applyAlignment="1">
      <alignment vertical="center"/>
    </xf>
    <xf numFmtId="171" fontId="0" fillId="0" borderId="21" xfId="62" applyBorder="1" applyAlignment="1">
      <alignment vertical="center"/>
    </xf>
    <xf numFmtId="171" fontId="0" fillId="0" borderId="0" xfId="62" applyAlignment="1">
      <alignment vertical="center"/>
    </xf>
    <xf numFmtId="171" fontId="0" fillId="0" borderId="17" xfId="62" applyFont="1" applyBorder="1" applyAlignment="1">
      <alignment vertical="center" wrapText="1"/>
    </xf>
    <xf numFmtId="171" fontId="0" fillId="0" borderId="22" xfId="62" applyFont="1" applyBorder="1" applyAlignment="1">
      <alignment vertical="center"/>
    </xf>
    <xf numFmtId="171" fontId="0" fillId="0" borderId="13" xfId="62" applyBorder="1" applyAlignment="1">
      <alignment vertical="center"/>
    </xf>
    <xf numFmtId="171" fontId="0" fillId="0" borderId="23" xfId="62" applyBorder="1" applyAlignment="1">
      <alignment vertical="center"/>
    </xf>
    <xf numFmtId="171" fontId="0" fillId="0" borderId="17" xfId="62" applyFont="1" applyBorder="1" applyAlignment="1">
      <alignment vertical="center"/>
    </xf>
    <xf numFmtId="171" fontId="0" fillId="0" borderId="24" xfId="62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1" fontId="0" fillId="0" borderId="0" xfId="0" applyNumberFormat="1" applyAlignment="1">
      <alignment/>
    </xf>
    <xf numFmtId="171" fontId="0" fillId="0" borderId="15" xfId="62" applyFont="1" applyFill="1" applyBorder="1" applyAlignment="1">
      <alignment vertical="center"/>
    </xf>
    <xf numFmtId="171" fontId="0" fillId="0" borderId="15" xfId="62" applyFont="1" applyBorder="1" applyAlignment="1">
      <alignment vertical="center"/>
    </xf>
    <xf numFmtId="0" fontId="0" fillId="0" borderId="0" xfId="0" applyAlignment="1">
      <alignment horizontal="center"/>
    </xf>
    <xf numFmtId="171" fontId="1" fillId="0" borderId="28" xfId="62" applyFont="1" applyBorder="1" applyAlignment="1">
      <alignment horizontal="center" vertical="center"/>
    </xf>
    <xf numFmtId="171" fontId="1" fillId="0" borderId="10" xfId="6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0" fillId="0" borderId="0" xfId="62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71" fontId="0" fillId="0" borderId="0" xfId="6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1" fontId="0" fillId="0" borderId="13" xfId="62" applyFont="1" applyBorder="1" applyAlignment="1">
      <alignment vertical="center" wrapText="1"/>
    </xf>
    <xf numFmtId="171" fontId="0" fillId="0" borderId="14" xfId="62" applyFont="1" applyBorder="1" applyAlignment="1">
      <alignment vertical="center" wrapText="1"/>
    </xf>
    <xf numFmtId="171" fontId="0" fillId="0" borderId="16" xfId="62" applyFont="1" applyBorder="1" applyAlignment="1">
      <alignment vertical="center" wrapText="1"/>
    </xf>
    <xf numFmtId="171" fontId="1" fillId="0" borderId="12" xfId="62" applyFont="1" applyBorder="1" applyAlignment="1">
      <alignment horizontal="center" vertical="center"/>
    </xf>
    <xf numFmtId="171" fontId="3" fillId="33" borderId="11" xfId="62" applyFont="1" applyFill="1" applyBorder="1" applyAlignment="1">
      <alignment vertical="center"/>
    </xf>
    <xf numFmtId="171" fontId="1" fillId="0" borderId="28" xfId="62" applyFont="1" applyBorder="1" applyAlignment="1">
      <alignment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421875" style="0" customWidth="1"/>
    <col min="2" max="4" width="12.7109375" style="0" customWidth="1"/>
  </cols>
  <sheetData>
    <row r="1" spans="1:4" ht="18" customHeight="1">
      <c r="A1" s="47" t="s">
        <v>0</v>
      </c>
      <c r="B1" s="47"/>
      <c r="C1" s="47"/>
      <c r="D1" s="47"/>
    </row>
    <row r="2" spans="1:4" ht="18" customHeight="1">
      <c r="A2" s="47" t="s">
        <v>1</v>
      </c>
      <c r="B2" s="47"/>
      <c r="C2" s="47"/>
      <c r="D2" s="47"/>
    </row>
    <row r="3" spans="1:14" ht="18" customHeight="1">
      <c r="A3" s="53">
        <v>42767</v>
      </c>
      <c r="B3" s="53"/>
      <c r="C3" s="53"/>
      <c r="D3" s="5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4" ht="12.75">
      <c r="A4" s="1"/>
      <c r="B4" s="1"/>
      <c r="C4" s="1"/>
      <c r="D4" s="1"/>
    </row>
    <row r="5" spans="1:4" ht="18" customHeight="1">
      <c r="A5" s="47" t="s">
        <v>2</v>
      </c>
      <c r="B5" s="47"/>
      <c r="C5" s="47"/>
      <c r="D5" s="47"/>
    </row>
    <row r="6" spans="1:4" ht="18" customHeight="1">
      <c r="A6" s="47" t="s">
        <v>64</v>
      </c>
      <c r="B6" s="47"/>
      <c r="C6" s="47"/>
      <c r="D6" s="47"/>
    </row>
    <row r="7" spans="1:4" ht="12.75">
      <c r="A7" s="1"/>
      <c r="B7" s="1"/>
      <c r="C7" s="1"/>
      <c r="D7" s="1"/>
    </row>
    <row r="8" spans="1:4" ht="18" customHeight="1">
      <c r="A8" s="49" t="s">
        <v>26</v>
      </c>
      <c r="B8" s="49" t="s">
        <v>3</v>
      </c>
      <c r="C8" s="49"/>
      <c r="D8" s="49"/>
    </row>
    <row r="9" spans="1:4" ht="18" customHeight="1">
      <c r="A9" s="49"/>
      <c r="B9" s="51" t="s">
        <v>4</v>
      </c>
      <c r="C9" s="49" t="s">
        <v>5</v>
      </c>
      <c r="D9" s="49"/>
    </row>
    <row r="10" spans="1:4" ht="18" customHeight="1">
      <c r="A10" s="49"/>
      <c r="B10" s="51"/>
      <c r="C10" s="3" t="s">
        <v>6</v>
      </c>
      <c r="D10" s="3" t="s">
        <v>7</v>
      </c>
    </row>
    <row r="11" spans="1:4" ht="19.5" customHeight="1">
      <c r="A11" s="56" t="s">
        <v>8</v>
      </c>
      <c r="B11" s="6">
        <v>3038983.31</v>
      </c>
      <c r="C11" s="6">
        <v>283174.52</v>
      </c>
      <c r="D11" s="6">
        <f>220889.59+C11</f>
        <v>504064.11</v>
      </c>
    </row>
    <row r="12" spans="1:4" ht="19.5" customHeight="1">
      <c r="A12" s="57" t="s">
        <v>9</v>
      </c>
      <c r="B12" s="7">
        <v>2300</v>
      </c>
      <c r="C12" s="7">
        <v>8.5</v>
      </c>
      <c r="D12" s="7">
        <f>63.58+C12</f>
        <v>72.08</v>
      </c>
    </row>
    <row r="13" spans="1:4" ht="19.5" customHeight="1">
      <c r="A13" s="57" t="s">
        <v>10</v>
      </c>
      <c r="B13" s="7">
        <v>6600</v>
      </c>
      <c r="C13" s="7">
        <v>447.74</v>
      </c>
      <c r="D13" s="7">
        <f>447.74+C13</f>
        <v>895.48</v>
      </c>
    </row>
    <row r="14" spans="1:4" ht="19.5" customHeight="1">
      <c r="A14" s="57" t="s">
        <v>13</v>
      </c>
      <c r="B14" s="7">
        <v>920000</v>
      </c>
      <c r="C14" s="7">
        <v>68334.75</v>
      </c>
      <c r="D14" s="7">
        <f>80617.28+C14</f>
        <v>148952.03</v>
      </c>
    </row>
    <row r="15" spans="1:4" ht="19.5" customHeight="1">
      <c r="A15" s="57" t="s">
        <v>11</v>
      </c>
      <c r="B15" s="7">
        <v>260000</v>
      </c>
      <c r="C15" s="7">
        <v>37868.44</v>
      </c>
      <c r="D15" s="7">
        <f>140514.04+C15</f>
        <v>178382.48</v>
      </c>
    </row>
    <row r="16" spans="1:4" ht="19.5" customHeight="1">
      <c r="A16" s="58" t="s">
        <v>12</v>
      </c>
      <c r="B16" s="9">
        <v>14000</v>
      </c>
      <c r="C16" s="9">
        <v>1008.92</v>
      </c>
      <c r="D16" s="9">
        <f>917.49+C16</f>
        <v>1926.4099999999999</v>
      </c>
    </row>
    <row r="17" spans="1:4" ht="19.5" customHeight="1">
      <c r="A17" s="16" t="s">
        <v>68</v>
      </c>
      <c r="B17" s="16">
        <f>SUM(B11:B16)</f>
        <v>4241883.3100000005</v>
      </c>
      <c r="C17" s="16">
        <f>SUM(C11:C16)</f>
        <v>390842.87</v>
      </c>
      <c r="D17" s="16">
        <f>SUM(D11:D16)</f>
        <v>834292.59</v>
      </c>
    </row>
    <row r="18" spans="1:4" ht="19.5" customHeight="1">
      <c r="A18" s="61"/>
      <c r="B18" s="61"/>
      <c r="C18" s="61"/>
      <c r="D18" s="61"/>
    </row>
    <row r="19" spans="1:4" ht="19.5" customHeight="1">
      <c r="A19" s="56" t="s">
        <v>67</v>
      </c>
      <c r="B19" s="6">
        <v>5515600</v>
      </c>
      <c r="C19" s="6">
        <v>404580.44</v>
      </c>
      <c r="D19" s="6">
        <f>520198.37+C19</f>
        <v>924778.81</v>
      </c>
    </row>
    <row r="20" spans="1:4" ht="19.5" customHeight="1">
      <c r="A20" s="58" t="s">
        <v>23</v>
      </c>
      <c r="B20" s="9">
        <v>25000</v>
      </c>
      <c r="C20" s="9">
        <v>4180.81</v>
      </c>
      <c r="D20" s="9">
        <f>5153.79+C20</f>
        <v>9334.6</v>
      </c>
    </row>
    <row r="21" spans="1:4" ht="19.5" customHeight="1">
      <c r="A21" s="16" t="s">
        <v>24</v>
      </c>
      <c r="B21" s="16">
        <f>SUM(B19:B20)</f>
        <v>5540600</v>
      </c>
      <c r="C21" s="16">
        <f>SUM(C19:C20)</f>
        <v>408761.25</v>
      </c>
      <c r="D21" s="16">
        <f>SUM(D19:D20)</f>
        <v>934113.41</v>
      </c>
    </row>
    <row r="22" spans="1:4" ht="18" customHeight="1">
      <c r="A22" s="5"/>
      <c r="B22" s="5"/>
      <c r="C22" s="5"/>
      <c r="D22" s="5"/>
    </row>
    <row r="23" spans="1:4" ht="18" customHeight="1">
      <c r="A23" s="59" t="s">
        <v>49</v>
      </c>
      <c r="B23" s="45"/>
      <c r="C23" s="46"/>
      <c r="D23" s="60">
        <v>626698.24</v>
      </c>
    </row>
    <row r="24" spans="1:4" ht="18" customHeight="1">
      <c r="A24" s="5"/>
      <c r="B24" s="5"/>
      <c r="C24" s="5"/>
      <c r="D24" s="5"/>
    </row>
    <row r="25" spans="1:4" ht="18" customHeight="1">
      <c r="A25" s="48" t="s">
        <v>74</v>
      </c>
      <c r="B25" s="48"/>
      <c r="C25" s="48"/>
      <c r="D25" s="48"/>
    </row>
    <row r="26" ht="18" customHeight="1">
      <c r="A26" s="11"/>
    </row>
    <row r="28" spans="1:4" ht="12.75">
      <c r="A28" s="44" t="s">
        <v>71</v>
      </c>
      <c r="B28" s="44"/>
      <c r="C28" s="44"/>
      <c r="D28" s="44"/>
    </row>
    <row r="29" spans="1:4" ht="12.75">
      <c r="A29" s="44" t="s">
        <v>72</v>
      </c>
      <c r="B29" s="44"/>
      <c r="C29" s="44"/>
      <c r="D29" s="44"/>
    </row>
    <row r="30" spans="1:4" ht="12.75">
      <c r="A30" s="44" t="s">
        <v>25</v>
      </c>
      <c r="B30" s="44"/>
      <c r="C30" s="44"/>
      <c r="D30" s="44"/>
    </row>
  </sheetData>
  <sheetProtection/>
  <mergeCells count="14">
    <mergeCell ref="A1:D1"/>
    <mergeCell ref="A2:D2"/>
    <mergeCell ref="A3:D3"/>
    <mergeCell ref="A5:D5"/>
    <mergeCell ref="A30:D30"/>
    <mergeCell ref="A23:C23"/>
    <mergeCell ref="A6:D6"/>
    <mergeCell ref="A25:D25"/>
    <mergeCell ref="A28:D28"/>
    <mergeCell ref="A29:D29"/>
    <mergeCell ref="C9:D9"/>
    <mergeCell ref="B8:D8"/>
    <mergeCell ref="B9:B10"/>
    <mergeCell ref="A8:A10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300" verticalDpi="300" orientation="portrait" paperSize="9" scale="98" r:id="rId2"/>
  <headerFooter alignWithMargins="0">
    <oddHeader>&amp;L&amp;G&amp;CPREFEITURA MUNICIPAL DE AREADO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52.421875" style="0" customWidth="1"/>
    <col min="2" max="2" width="12.7109375" style="0" hidden="1" customWidth="1"/>
    <col min="3" max="3" width="12.7109375" style="0" customWidth="1"/>
    <col min="4" max="13" width="12.7109375" style="0" hidden="1" customWidth="1"/>
    <col min="14" max="14" width="12.7109375" style="0" customWidth="1"/>
  </cols>
  <sheetData>
    <row r="1" spans="1:14" ht="18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>
      <c r="A3" s="53">
        <f>'Anexo I'!A3:D3</f>
        <v>42767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47" t="s">
        <v>64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52" t="s">
        <v>16</v>
      </c>
      <c r="B8" s="49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8" customHeight="1">
      <c r="A9" s="52"/>
      <c r="B9" s="3" t="s">
        <v>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  <c r="H9" s="3" t="s">
        <v>6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4" t="s">
        <v>17</v>
      </c>
    </row>
    <row r="10" spans="1:14" ht="18" customHeight="1" hidden="1">
      <c r="A10" s="2"/>
      <c r="B10" s="3" t="s">
        <v>50</v>
      </c>
      <c r="C10" s="4" t="s">
        <v>51</v>
      </c>
      <c r="D10" s="3" t="s">
        <v>52</v>
      </c>
      <c r="E10" s="4" t="s">
        <v>53</v>
      </c>
      <c r="F10" s="3" t="s">
        <v>54</v>
      </c>
      <c r="G10" s="4" t="s">
        <v>55</v>
      </c>
      <c r="H10" s="3" t="s">
        <v>56</v>
      </c>
      <c r="I10" s="4" t="s">
        <v>57</v>
      </c>
      <c r="J10" s="3" t="s">
        <v>58</v>
      </c>
      <c r="K10" s="4" t="s">
        <v>59</v>
      </c>
      <c r="L10" s="3" t="s">
        <v>60</v>
      </c>
      <c r="M10" s="4" t="s">
        <v>61</v>
      </c>
      <c r="N10" s="4"/>
    </row>
    <row r="11" spans="1:14" ht="19.5" customHeight="1">
      <c r="A11" s="15" t="s">
        <v>18</v>
      </c>
      <c r="B11" s="16">
        <f>B12</f>
        <v>469079.24</v>
      </c>
      <c r="C11" s="17">
        <f>C12</f>
        <v>456378.64</v>
      </c>
      <c r="D11" s="17" t="e">
        <f>D12+#REF!+#REF!+#REF!</f>
        <v>#REF!</v>
      </c>
      <c r="E11" s="17" t="e">
        <f>E12+#REF!+#REF!+#REF!</f>
        <v>#REF!</v>
      </c>
      <c r="F11" s="17" t="e">
        <f>F12+#REF!+#REF!+#REF!</f>
        <v>#REF!</v>
      </c>
      <c r="G11" s="17" t="e">
        <f>G12+#REF!+#REF!+#REF!</f>
        <v>#REF!</v>
      </c>
      <c r="H11" s="17" t="e">
        <f>H12+#REF!+#REF!+#REF!</f>
        <v>#REF!</v>
      </c>
      <c r="I11" s="17" t="e">
        <f>I12+#REF!+#REF!+#REF!</f>
        <v>#REF!</v>
      </c>
      <c r="J11" s="17" t="e">
        <f>J12+#REF!+#REF!+#REF!</f>
        <v>#REF!</v>
      </c>
      <c r="K11" s="17" t="e">
        <f>K12+#REF!+#REF!+#REF!</f>
        <v>#REF!</v>
      </c>
      <c r="L11" s="17" t="e">
        <f>L12+#REF!+#REF!+#REF!</f>
        <v>#REF!</v>
      </c>
      <c r="M11" s="17" t="e">
        <f>M12+#REF!+#REF!+#REF!</f>
        <v>#REF!</v>
      </c>
      <c r="N11" s="17">
        <f>N12</f>
        <v>925457.88</v>
      </c>
    </row>
    <row r="12" spans="1:14" ht="19.5" customHeight="1">
      <c r="A12" s="14" t="s">
        <v>19</v>
      </c>
      <c r="B12" s="18">
        <f aca="true" t="shared" si="0" ref="B12:N12">SUM(B13:B15)</f>
        <v>469079.24</v>
      </c>
      <c r="C12" s="19">
        <f t="shared" si="0"/>
        <v>456378.64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925457.88</v>
      </c>
    </row>
    <row r="13" spans="1:14" ht="19.5" customHeight="1">
      <c r="A13" s="12" t="s">
        <v>20</v>
      </c>
      <c r="B13" s="7">
        <f>244361.11+3131.83+71730.01+32968.45+3232.94+94.19+255.82</f>
        <v>355774.35</v>
      </c>
      <c r="C13" s="8">
        <f>378.77+200682+58636.82+26746.82</f>
        <v>286444.41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>SUM(B13:M13)</f>
        <v>642218.76</v>
      </c>
    </row>
    <row r="14" spans="1:14" ht="19.5" customHeight="1">
      <c r="A14" s="12" t="s">
        <v>21</v>
      </c>
      <c r="B14" s="7">
        <v>113304.89</v>
      </c>
      <c r="C14" s="8">
        <f>1729.24+3599.17+84481.06</f>
        <v>89809.47</v>
      </c>
      <c r="D14" s="8"/>
      <c r="E14" s="8"/>
      <c r="F14" s="8"/>
      <c r="G14" s="42"/>
      <c r="H14" s="8"/>
      <c r="I14" s="8"/>
      <c r="J14" s="8"/>
      <c r="K14" s="8"/>
      <c r="L14" s="8"/>
      <c r="M14" s="8"/>
      <c r="N14" s="8">
        <f>SUM(B14:M14)</f>
        <v>203114.36</v>
      </c>
    </row>
    <row r="15" spans="1:14" ht="19.5" customHeight="1">
      <c r="A15" s="12" t="s">
        <v>22</v>
      </c>
      <c r="B15" s="7">
        <v>0</v>
      </c>
      <c r="C15" s="8">
        <f>542.03+42691.43+12247.92+5561.87+19081.51</f>
        <v>80124.76</v>
      </c>
      <c r="D15" s="8"/>
      <c r="E15" s="8"/>
      <c r="F15" s="8"/>
      <c r="G15" s="42"/>
      <c r="H15" s="8"/>
      <c r="I15" s="8"/>
      <c r="J15" s="8"/>
      <c r="K15" s="8"/>
      <c r="L15" s="8"/>
      <c r="M15" s="8"/>
      <c r="N15" s="8">
        <f>SUM(B15:M15)</f>
        <v>80124.76</v>
      </c>
    </row>
    <row r="16" spans="1:14" ht="19.5" customHeight="1">
      <c r="A16" s="10" t="s">
        <v>27</v>
      </c>
      <c r="B16" s="16">
        <f>B11</f>
        <v>469079.24</v>
      </c>
      <c r="C16" s="17">
        <f>C11</f>
        <v>456378.64</v>
      </c>
      <c r="D16" s="17" t="e">
        <f>#REF!+D11</f>
        <v>#REF!</v>
      </c>
      <c r="E16" s="17" t="e">
        <f>#REF!+E11</f>
        <v>#REF!</v>
      </c>
      <c r="F16" s="17" t="e">
        <f>#REF!+F11</f>
        <v>#REF!</v>
      </c>
      <c r="G16" s="17" t="e">
        <f>#REF!+G11</f>
        <v>#REF!</v>
      </c>
      <c r="H16" s="17" t="e">
        <f>#REF!+H11</f>
        <v>#REF!</v>
      </c>
      <c r="I16" s="17" t="e">
        <f>#REF!+I11</f>
        <v>#REF!</v>
      </c>
      <c r="J16" s="17" t="e">
        <f>#REF!+J11</f>
        <v>#REF!</v>
      </c>
      <c r="K16" s="17" t="e">
        <f>#REF!+K11</f>
        <v>#REF!</v>
      </c>
      <c r="L16" s="17" t="e">
        <f>#REF!+L11</f>
        <v>#REF!</v>
      </c>
      <c r="M16" s="17" t="e">
        <f>#REF!+M11</f>
        <v>#REF!</v>
      </c>
      <c r="N16" s="17">
        <f>N11</f>
        <v>925457.88</v>
      </c>
    </row>
    <row r="17" spans="1:14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8" customHeight="1">
      <c r="A18" s="48" t="str">
        <f>'Anexo I'!A25:D25</f>
        <v>Areado (MG) 23 de março de 2017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21" spans="1:14" ht="12.75">
      <c r="A21" s="62" t="s">
        <v>75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2.75">
      <c r="A22" s="44" t="s">
        <v>62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2.75">
      <c r="A23" s="44" t="s">
        <v>63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</sheetData>
  <sheetProtection/>
  <mergeCells count="11">
    <mergeCell ref="A1:N1"/>
    <mergeCell ref="A2:N2"/>
    <mergeCell ref="A3:N3"/>
    <mergeCell ref="A5:N5"/>
    <mergeCell ref="A18:N18"/>
    <mergeCell ref="A21:N21"/>
    <mergeCell ref="A22:N22"/>
    <mergeCell ref="A23:N23"/>
    <mergeCell ref="A6:N6"/>
    <mergeCell ref="A8:A9"/>
    <mergeCell ref="B8:N8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portrait" paperSize="9" r:id="rId2"/>
  <headerFooter alignWithMargins="0">
    <oddHeader>&amp;L&amp;G&amp;CPREFEITURA MUNICIPAL DE AREADO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29">
      <selection activeCell="A52" sqref="A52"/>
    </sheetView>
  </sheetViews>
  <sheetFormatPr defaultColWidth="9.140625" defaultRowHeight="12.75"/>
  <cols>
    <col min="1" max="1" width="51.57421875" style="0" customWidth="1"/>
    <col min="2" max="2" width="12.7109375" style="0" hidden="1" customWidth="1"/>
    <col min="3" max="3" width="12.7109375" style="0" customWidth="1"/>
    <col min="4" max="13" width="12.7109375" style="0" hidden="1" customWidth="1"/>
    <col min="14" max="14" width="12.7109375" style="0" customWidth="1"/>
    <col min="15" max="15" width="11.28125" style="0" bestFit="1" customWidth="1"/>
  </cols>
  <sheetData>
    <row r="1" spans="1:14" ht="18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6.75" customHeight="1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" customHeight="1">
      <c r="A3" s="53">
        <f>'Anexo I'!A3:D3</f>
        <v>42767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47" t="s">
        <v>64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52" t="s">
        <v>16</v>
      </c>
      <c r="B8" s="49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8" customHeight="1">
      <c r="A9" s="52"/>
      <c r="B9" s="3" t="s">
        <v>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  <c r="H9" s="3" t="s">
        <v>6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4" t="s">
        <v>17</v>
      </c>
    </row>
    <row r="10" spans="1:14" ht="18" customHeight="1" hidden="1">
      <c r="A10" s="2"/>
      <c r="B10" s="38" t="s">
        <v>50</v>
      </c>
      <c r="C10" s="39" t="s">
        <v>51</v>
      </c>
      <c r="D10" s="38" t="s">
        <v>52</v>
      </c>
      <c r="E10" s="39" t="s">
        <v>53</v>
      </c>
      <c r="F10" s="38" t="s">
        <v>54</v>
      </c>
      <c r="G10" s="39" t="s">
        <v>55</v>
      </c>
      <c r="H10" s="38" t="s">
        <v>56</v>
      </c>
      <c r="I10" s="39" t="s">
        <v>57</v>
      </c>
      <c r="J10" s="38" t="s">
        <v>58</v>
      </c>
      <c r="K10" s="39" t="s">
        <v>59</v>
      </c>
      <c r="L10" s="38" t="s">
        <v>60</v>
      </c>
      <c r="M10" s="39" t="s">
        <v>61</v>
      </c>
      <c r="N10" s="4"/>
    </row>
    <row r="11" spans="1:14" ht="19.5" customHeight="1">
      <c r="A11" s="15" t="s">
        <v>29</v>
      </c>
      <c r="B11" s="16">
        <f aca="true" t="shared" si="0" ref="B11:N11">B12+B15</f>
        <v>469079.24</v>
      </c>
      <c r="C11" s="17">
        <f t="shared" si="0"/>
        <v>370925.47</v>
      </c>
      <c r="D11" s="17">
        <f t="shared" si="0"/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840004.71</v>
      </c>
    </row>
    <row r="12" spans="1:14" ht="19.5" customHeight="1">
      <c r="A12" s="14" t="s">
        <v>30</v>
      </c>
      <c r="B12" s="18">
        <f aca="true" t="shared" si="1" ref="B12:N12">SUM(B13:B14)</f>
        <v>355774.35</v>
      </c>
      <c r="C12" s="19">
        <f t="shared" si="1"/>
        <v>286444.41</v>
      </c>
      <c r="D12" s="19">
        <f t="shared" si="1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642218.76</v>
      </c>
    </row>
    <row r="13" spans="1:14" ht="19.5" customHeight="1">
      <c r="A13" s="29" t="s">
        <v>31</v>
      </c>
      <c r="B13" s="7">
        <f>244361.11+3131.83+71730.01+32968.45+3232.94+94.19+255.82</f>
        <v>355774.35</v>
      </c>
      <c r="C13" s="8">
        <f>378.77+200682+58636.82+26746.82</f>
        <v>286444.41</v>
      </c>
      <c r="D13" s="23"/>
      <c r="E13" s="23"/>
      <c r="F13" s="23"/>
      <c r="G13" s="23"/>
      <c r="H13" s="8"/>
      <c r="I13" s="8"/>
      <c r="J13" s="23"/>
      <c r="K13" s="8"/>
      <c r="L13" s="23"/>
      <c r="M13" s="8"/>
      <c r="N13" s="23">
        <f>SUM(B13:M13)</f>
        <v>642218.76</v>
      </c>
    </row>
    <row r="14" spans="1:14" ht="19.5" customHeight="1">
      <c r="A14" s="29" t="s">
        <v>33</v>
      </c>
      <c r="B14" s="22">
        <v>0</v>
      </c>
      <c r="C14" s="23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>
        <f>SUM(B14:M14)</f>
        <v>0</v>
      </c>
    </row>
    <row r="15" spans="1:14" ht="19.5" customHeight="1">
      <c r="A15" s="13" t="s">
        <v>32</v>
      </c>
      <c r="B15" s="20">
        <f aca="true" t="shared" si="2" ref="B15:N15">SUM(B16:B17)</f>
        <v>113304.89</v>
      </c>
      <c r="C15" s="21">
        <f t="shared" si="2"/>
        <v>84481.06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197785.95</v>
      </c>
    </row>
    <row r="16" spans="1:14" ht="19.5" customHeight="1">
      <c r="A16" s="29" t="s">
        <v>31</v>
      </c>
      <c r="B16" s="7">
        <v>113304.89</v>
      </c>
      <c r="C16" s="23">
        <v>84481.06</v>
      </c>
      <c r="D16" s="23"/>
      <c r="E16" s="23"/>
      <c r="F16" s="23"/>
      <c r="G16" s="23"/>
      <c r="H16" s="23"/>
      <c r="I16" s="23"/>
      <c r="J16" s="23"/>
      <c r="K16" s="23"/>
      <c r="L16" s="23"/>
      <c r="M16" s="43"/>
      <c r="N16" s="23">
        <f>SUM(B16:M16)</f>
        <v>197785.95</v>
      </c>
    </row>
    <row r="17" spans="1:14" ht="19.5" customHeight="1">
      <c r="A17" s="29" t="s">
        <v>69</v>
      </c>
      <c r="B17" s="22">
        <v>0</v>
      </c>
      <c r="C17" s="23"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f>SUM(B17:M17)</f>
        <v>0</v>
      </c>
    </row>
    <row r="18" spans="1:14" ht="19.5" customHeight="1">
      <c r="A18" s="15" t="s">
        <v>34</v>
      </c>
      <c r="B18" s="16">
        <f>B19</f>
        <v>0</v>
      </c>
      <c r="C18" s="16">
        <f>C19</f>
        <v>85453.17</v>
      </c>
      <c r="D18" s="16">
        <f>D19</f>
        <v>0</v>
      </c>
      <c r="E18" s="16">
        <f>E19</f>
        <v>0</v>
      </c>
      <c r="F18" s="16">
        <f aca="true" t="shared" si="3" ref="F18:M18">F19</f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17">
        <f>N19</f>
        <v>85453.17</v>
      </c>
    </row>
    <row r="19" spans="1:14" ht="19.5" customHeight="1">
      <c r="A19" s="14" t="s">
        <v>35</v>
      </c>
      <c r="B19" s="24">
        <f aca="true" t="shared" si="4" ref="B19:N19">SUM(B20:B21)</f>
        <v>0</v>
      </c>
      <c r="C19" s="24">
        <f t="shared" si="4"/>
        <v>85453.17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85453.17</v>
      </c>
    </row>
    <row r="20" spans="1:14" ht="19.5" customHeight="1">
      <c r="A20" s="29" t="s">
        <v>36</v>
      </c>
      <c r="B20" s="7">
        <v>0</v>
      </c>
      <c r="C20" s="8">
        <f>542.03+42691.43+12247.92+5561.87</f>
        <v>61043.25</v>
      </c>
      <c r="D20" s="8"/>
      <c r="E20" s="23"/>
      <c r="F20" s="23"/>
      <c r="G20" s="23"/>
      <c r="H20" s="8"/>
      <c r="I20" s="8"/>
      <c r="J20" s="23"/>
      <c r="K20" s="8"/>
      <c r="L20" s="23"/>
      <c r="M20" s="8"/>
      <c r="N20" s="23">
        <f>SUM(B20:M20)</f>
        <v>61043.25</v>
      </c>
    </row>
    <row r="21" spans="1:14" ht="19.5" customHeight="1">
      <c r="A21" s="29" t="s">
        <v>65</v>
      </c>
      <c r="B21" s="22">
        <v>0</v>
      </c>
      <c r="C21" s="23">
        <f>19081.51+1729.24+3599.17</f>
        <v>24409.92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f>SUM(B21:M21)</f>
        <v>24409.92</v>
      </c>
    </row>
    <row r="22" spans="1:14" ht="19.5" customHeight="1">
      <c r="A22" s="10" t="s">
        <v>27</v>
      </c>
      <c r="B22" s="16">
        <f aca="true" t="shared" si="5" ref="B22:N22">B18+B11</f>
        <v>469079.24</v>
      </c>
      <c r="C22" s="17">
        <f t="shared" si="5"/>
        <v>456378.63999999996</v>
      </c>
      <c r="D22" s="17">
        <f t="shared" si="5"/>
        <v>0</v>
      </c>
      <c r="E22" s="17">
        <f t="shared" si="5"/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925457.88</v>
      </c>
    </row>
    <row r="23" spans="1:15" ht="18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1"/>
    </row>
    <row r="24" spans="1:14" ht="31.5" customHeight="1">
      <c r="A24" s="55" t="s">
        <v>70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8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8" customHeight="1">
      <c r="A26" s="52" t="s">
        <v>16</v>
      </c>
      <c r="B26" s="49" t="s">
        <v>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8" customHeight="1">
      <c r="A27" s="52"/>
      <c r="B27" s="3" t="s">
        <v>6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4" t="s">
        <v>17</v>
      </c>
    </row>
    <row r="28" spans="1:14" ht="18" customHeight="1" hidden="1">
      <c r="A28" s="35"/>
      <c r="B28" s="38" t="s">
        <v>50</v>
      </c>
      <c r="C28" s="39" t="s">
        <v>51</v>
      </c>
      <c r="D28" s="38" t="s">
        <v>52</v>
      </c>
      <c r="E28" s="39" t="s">
        <v>53</v>
      </c>
      <c r="F28" s="38" t="s">
        <v>54</v>
      </c>
      <c r="G28" s="39" t="s">
        <v>55</v>
      </c>
      <c r="H28" s="38" t="s">
        <v>56</v>
      </c>
      <c r="I28" s="39" t="s">
        <v>57</v>
      </c>
      <c r="J28" s="38" t="s">
        <v>58</v>
      </c>
      <c r="K28" s="39" t="s">
        <v>59</v>
      </c>
      <c r="L28" s="38" t="s">
        <v>60</v>
      </c>
      <c r="M28" s="39" t="s">
        <v>61</v>
      </c>
      <c r="N28" s="39"/>
    </row>
    <row r="29" spans="1:14" ht="18" customHeight="1">
      <c r="A29" s="30" t="s">
        <v>37</v>
      </c>
      <c r="B29" s="31">
        <v>364030.77</v>
      </c>
      <c r="C29" s="32">
        <v>353185.21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>SUM(B29:M29)</f>
        <v>717215.98</v>
      </c>
    </row>
    <row r="30" spans="1:14" ht="18" customHeight="1">
      <c r="A30" s="33" t="s">
        <v>38</v>
      </c>
      <c r="B30" s="22">
        <v>71824.2</v>
      </c>
      <c r="C30" s="23">
        <v>70884.74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>
        <f>SUM(B30:M30)</f>
        <v>142708.94</v>
      </c>
    </row>
    <row r="31" spans="1:14" ht="18" customHeight="1">
      <c r="A31" s="34" t="s">
        <v>39</v>
      </c>
      <c r="B31" s="26">
        <v>33224.27</v>
      </c>
      <c r="C31" s="27">
        <v>32308.69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>
        <f>SUM(B31:M31)</f>
        <v>65532.95999999999</v>
      </c>
    </row>
    <row r="32" spans="1:15" ht="19.5" customHeight="1">
      <c r="A32" s="10" t="s">
        <v>27</v>
      </c>
      <c r="B32" s="16">
        <f aca="true" t="shared" si="6" ref="B32:N32">SUM(B29:B31)</f>
        <v>469079.24000000005</v>
      </c>
      <c r="C32" s="16">
        <f t="shared" si="6"/>
        <v>456378.64</v>
      </c>
      <c r="D32" s="16">
        <f t="shared" si="6"/>
        <v>0</v>
      </c>
      <c r="E32" s="16">
        <f t="shared" si="6"/>
        <v>0</v>
      </c>
      <c r="F32" s="16">
        <f t="shared" si="6"/>
        <v>0</v>
      </c>
      <c r="G32" s="16">
        <f t="shared" si="6"/>
        <v>0</v>
      </c>
      <c r="H32" s="17">
        <f t="shared" si="6"/>
        <v>0</v>
      </c>
      <c r="I32" s="17">
        <f t="shared" si="6"/>
        <v>0</v>
      </c>
      <c r="J32" s="17">
        <f t="shared" si="6"/>
        <v>0</v>
      </c>
      <c r="K32" s="17">
        <f t="shared" si="6"/>
        <v>0</v>
      </c>
      <c r="L32" s="17">
        <f t="shared" si="6"/>
        <v>0</v>
      </c>
      <c r="M32" s="17">
        <f t="shared" si="6"/>
        <v>0</v>
      </c>
      <c r="N32" s="17">
        <f t="shared" si="6"/>
        <v>925457.8799999999</v>
      </c>
      <c r="O32" s="41"/>
    </row>
    <row r="33" spans="1:14" ht="18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8" customHeight="1">
      <c r="A34" s="54" t="str">
        <f>'Anexo I'!A25:D25</f>
        <v>Areado (MG) 23 de março de 2017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7" spans="1:14" ht="12.75">
      <c r="A37" s="44" t="s">
        <v>76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2.75">
      <c r="A38" s="44" t="s">
        <v>62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2.75">
      <c r="A39" s="44" t="s">
        <v>63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</sheetData>
  <sheetProtection/>
  <mergeCells count="14">
    <mergeCell ref="A1:N1"/>
    <mergeCell ref="A2:N2"/>
    <mergeCell ref="A3:N3"/>
    <mergeCell ref="A5:N5"/>
    <mergeCell ref="A6:N6"/>
    <mergeCell ref="A8:A9"/>
    <mergeCell ref="B8:N8"/>
    <mergeCell ref="A34:N34"/>
    <mergeCell ref="A37:N37"/>
    <mergeCell ref="A38:N38"/>
    <mergeCell ref="A39:N39"/>
    <mergeCell ref="A24:N24"/>
    <mergeCell ref="A26:A27"/>
    <mergeCell ref="B26:N26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portrait" paperSize="9" r:id="rId2"/>
  <headerFooter alignWithMargins="0">
    <oddHeader>&amp;L&amp;G&amp;CPREFEITURA MUNICIPAL DE AREADO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:C16"/>
    </sheetView>
  </sheetViews>
  <sheetFormatPr defaultColWidth="9.140625" defaultRowHeight="12.75"/>
  <cols>
    <col min="1" max="1" width="64.00390625" style="0" customWidth="1"/>
    <col min="2" max="2" width="16.140625" style="0" customWidth="1"/>
    <col min="4" max="4" width="11.28125" style="0" bestFit="1" customWidth="1"/>
  </cols>
  <sheetData>
    <row r="1" spans="1:3" ht="18" customHeight="1">
      <c r="A1" s="47" t="s">
        <v>41</v>
      </c>
      <c r="B1" s="47"/>
      <c r="C1" s="47"/>
    </row>
    <row r="2" spans="1:3" ht="36.75" customHeight="1">
      <c r="A2" s="55" t="s">
        <v>42</v>
      </c>
      <c r="B2" s="55"/>
      <c r="C2" s="55"/>
    </row>
    <row r="3" spans="1:3" ht="18" customHeight="1">
      <c r="A3" s="47" t="s">
        <v>73</v>
      </c>
      <c r="B3" s="47"/>
      <c r="C3" s="47"/>
    </row>
    <row r="4" spans="1:2" ht="12.75">
      <c r="A4" s="1"/>
      <c r="B4" s="1"/>
    </row>
    <row r="5" spans="1:2" ht="12.75">
      <c r="A5" s="1"/>
      <c r="B5" s="1"/>
    </row>
    <row r="6" spans="1:3" ht="18" customHeight="1">
      <c r="A6" s="2" t="s">
        <v>43</v>
      </c>
      <c r="B6" s="3" t="s">
        <v>45</v>
      </c>
      <c r="C6" s="37" t="s">
        <v>47</v>
      </c>
    </row>
    <row r="7" spans="1:3" ht="40.5" customHeight="1">
      <c r="A7" s="36" t="s">
        <v>44</v>
      </c>
      <c r="B7" s="16">
        <v>977959.69</v>
      </c>
      <c r="C7" s="40">
        <v>22.3</v>
      </c>
    </row>
    <row r="8" spans="1:4" ht="40.5" customHeight="1">
      <c r="A8" s="36" t="s">
        <v>46</v>
      </c>
      <c r="B8" s="16">
        <v>703262.01</v>
      </c>
      <c r="C8" s="40">
        <v>75.287</v>
      </c>
      <c r="D8" s="41"/>
    </row>
    <row r="9" spans="1:2" ht="18" customHeight="1">
      <c r="A9" s="28"/>
      <c r="B9" s="28"/>
    </row>
    <row r="10" spans="1:3" ht="18" customHeight="1">
      <c r="A10" s="54" t="str">
        <f>'Anexo I'!A25:D25</f>
        <v>Areado (MG) 23 de março de 2017</v>
      </c>
      <c r="B10" s="54"/>
      <c r="C10" s="54"/>
    </row>
    <row r="14" spans="1:3" ht="12.75">
      <c r="A14" s="44" t="s">
        <v>77</v>
      </c>
      <c r="B14" s="44"/>
      <c r="C14" s="44"/>
    </row>
    <row r="15" spans="1:3" ht="12.75">
      <c r="A15" s="44" t="s">
        <v>66</v>
      </c>
      <c r="B15" s="44"/>
      <c r="C15" s="44"/>
    </row>
    <row r="16" spans="1:3" ht="12.75">
      <c r="A16" s="44" t="s">
        <v>48</v>
      </c>
      <c r="B16" s="44"/>
      <c r="C16" s="44"/>
    </row>
  </sheetData>
  <sheetProtection/>
  <mergeCells count="7">
    <mergeCell ref="A16:C16"/>
    <mergeCell ref="A3:C3"/>
    <mergeCell ref="A2:C2"/>
    <mergeCell ref="A1:C1"/>
    <mergeCell ref="A10:C10"/>
    <mergeCell ref="A14:C14"/>
    <mergeCell ref="A15:C15"/>
  </mergeCells>
  <printOptions horizontalCentered="1"/>
  <pageMargins left="0.5905511811023623" right="0.5905511811023623" top="1.5748031496062993" bottom="0.984251968503937" header="0.5118110236220472" footer="0.5118110236220472"/>
  <pageSetup fitToHeight="1" fitToWidth="1" horizontalDpi="600" verticalDpi="600" orientation="portrait" r:id="rId2"/>
  <headerFooter alignWithMargins="0">
    <oddHeader>&amp;L&amp;G&amp;CPREFEITURA MUNICIPAL DE AREADO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Marcio</cp:lastModifiedBy>
  <cp:lastPrinted>2017-03-23T17:13:42Z</cp:lastPrinted>
  <dcterms:created xsi:type="dcterms:W3CDTF">1601-01-01T03:02:51Z</dcterms:created>
  <dcterms:modified xsi:type="dcterms:W3CDTF">2017-03-23T17:13:44Z</dcterms:modified>
  <cp:category/>
  <cp:version/>
  <cp:contentType/>
  <cp:contentStatus/>
</cp:coreProperties>
</file>